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Региональное меню" sheetId="1" r:id="rId1"/>
  </sheets>
  <definedNames>
    <definedName name="_xlnm.Print_Area" localSheetId="0">'Региональное меню'!$A$1:$K$267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5" i="1" l="1"/>
  <c r="B244" i="1"/>
  <c r="B225" i="1"/>
  <c r="J224" i="1"/>
  <c r="J225" i="1" s="1"/>
  <c r="I224" i="1"/>
  <c r="I225" i="1" s="1"/>
  <c r="E224" i="1"/>
  <c r="E225" i="1" s="1"/>
  <c r="D224" i="1"/>
  <c r="D225" i="1" s="1"/>
  <c r="I221" i="1"/>
  <c r="H221" i="1"/>
  <c r="H224" i="1" s="1"/>
  <c r="H225" i="1" s="1"/>
  <c r="G221" i="1"/>
  <c r="G224" i="1" s="1"/>
  <c r="G225" i="1" s="1"/>
  <c r="F221" i="1"/>
  <c r="F224" i="1" s="1"/>
  <c r="F225" i="1" s="1"/>
  <c r="D221" i="1"/>
  <c r="C221" i="1"/>
  <c r="C224" i="1" s="1"/>
  <c r="C225" i="1" s="1"/>
  <c r="J215" i="1"/>
  <c r="I215" i="1"/>
  <c r="H215" i="1"/>
  <c r="G215" i="1"/>
  <c r="F215" i="1"/>
  <c r="E215" i="1"/>
  <c r="D215" i="1"/>
  <c r="C215" i="1"/>
  <c r="B207" i="1"/>
  <c r="J206" i="1"/>
  <c r="H206" i="1"/>
  <c r="H207" i="1" s="1"/>
  <c r="E206" i="1"/>
  <c r="E207" i="1" s="1"/>
  <c r="D206" i="1"/>
  <c r="D207" i="1" s="1"/>
  <c r="C206" i="1"/>
  <c r="C207" i="1" s="1"/>
  <c r="I203" i="1"/>
  <c r="I206" i="1" s="1"/>
  <c r="I207" i="1" s="1"/>
  <c r="H203" i="1"/>
  <c r="G203" i="1"/>
  <c r="G206" i="1" s="1"/>
  <c r="G207" i="1" s="1"/>
  <c r="F203" i="1"/>
  <c r="F206" i="1" s="1"/>
  <c r="F207" i="1" s="1"/>
  <c r="D203" i="1"/>
  <c r="C203" i="1"/>
  <c r="J197" i="1"/>
  <c r="J207" i="1" s="1"/>
  <c r="I197" i="1"/>
  <c r="H197" i="1"/>
  <c r="G197" i="1"/>
  <c r="F197" i="1"/>
  <c r="E197" i="1"/>
  <c r="D197" i="1"/>
  <c r="C197" i="1"/>
  <c r="B189" i="1"/>
  <c r="J188" i="1"/>
  <c r="J189" i="1" s="1"/>
  <c r="G188" i="1"/>
  <c r="E188" i="1"/>
  <c r="C188" i="1"/>
  <c r="C189" i="1" s="1"/>
  <c r="I185" i="1"/>
  <c r="I188" i="1" s="1"/>
  <c r="I189" i="1" s="1"/>
  <c r="H185" i="1"/>
  <c r="H188" i="1" s="1"/>
  <c r="H189" i="1" s="1"/>
  <c r="G185" i="1"/>
  <c r="F185" i="1"/>
  <c r="F188" i="1" s="1"/>
  <c r="F189" i="1" s="1"/>
  <c r="D185" i="1"/>
  <c r="D188" i="1" s="1"/>
  <c r="D189" i="1" s="1"/>
  <c r="C185" i="1"/>
  <c r="J180" i="1"/>
  <c r="I180" i="1"/>
  <c r="H180" i="1"/>
  <c r="F180" i="1"/>
  <c r="E180" i="1"/>
  <c r="E189" i="1" s="1"/>
  <c r="D180" i="1"/>
  <c r="C180" i="1"/>
  <c r="G176" i="1"/>
  <c r="G180" i="1" s="1"/>
  <c r="B172" i="1"/>
  <c r="J171" i="1"/>
  <c r="J172" i="1" s="1"/>
  <c r="G171" i="1"/>
  <c r="G172" i="1" s="1"/>
  <c r="E171" i="1"/>
  <c r="C171" i="1"/>
  <c r="C172" i="1" s="1"/>
  <c r="I168" i="1"/>
  <c r="I171" i="1" s="1"/>
  <c r="I172" i="1" s="1"/>
  <c r="H168" i="1"/>
  <c r="H171" i="1" s="1"/>
  <c r="H172" i="1" s="1"/>
  <c r="G168" i="1"/>
  <c r="F168" i="1"/>
  <c r="F171" i="1" s="1"/>
  <c r="F172" i="1" s="1"/>
  <c r="D168" i="1"/>
  <c r="D171" i="1" s="1"/>
  <c r="D172" i="1" s="1"/>
  <c r="C168" i="1"/>
  <c r="J163" i="1"/>
  <c r="I163" i="1"/>
  <c r="H163" i="1"/>
  <c r="G163" i="1"/>
  <c r="F163" i="1"/>
  <c r="E163" i="1"/>
  <c r="E172" i="1" s="1"/>
  <c r="D163" i="1"/>
  <c r="C163" i="1"/>
  <c r="B155" i="1"/>
  <c r="J154" i="1"/>
  <c r="J155" i="1" s="1"/>
  <c r="F154" i="1"/>
  <c r="F155" i="1" s="1"/>
  <c r="E154" i="1"/>
  <c r="E155" i="1" s="1"/>
  <c r="I151" i="1"/>
  <c r="I154" i="1" s="1"/>
  <c r="H151" i="1"/>
  <c r="H154" i="1" s="1"/>
  <c r="G151" i="1"/>
  <c r="F151" i="1"/>
  <c r="D151" i="1"/>
  <c r="D154" i="1" s="1"/>
  <c r="C151" i="1"/>
  <c r="C154" i="1" s="1"/>
  <c r="G150" i="1"/>
  <c r="G154" i="1" s="1"/>
  <c r="J145" i="1"/>
  <c r="J244" i="1" s="1"/>
  <c r="I145" i="1"/>
  <c r="I244" i="1" s="1"/>
  <c r="H145" i="1"/>
  <c r="H244" i="1" s="1"/>
  <c r="G145" i="1"/>
  <c r="G244" i="1" s="1"/>
  <c r="F145" i="1"/>
  <c r="F244" i="1" s="1"/>
  <c r="E145" i="1"/>
  <c r="E244" i="1" s="1"/>
  <c r="D145" i="1"/>
  <c r="D244" i="1" s="1"/>
  <c r="C145" i="1"/>
  <c r="C244" i="1" s="1"/>
  <c r="B135" i="1"/>
  <c r="B116" i="1"/>
  <c r="J115" i="1"/>
  <c r="H115" i="1"/>
  <c r="H116" i="1" s="1"/>
  <c r="E115" i="1"/>
  <c r="E116" i="1" s="1"/>
  <c r="D115" i="1"/>
  <c r="D116" i="1" s="1"/>
  <c r="C115" i="1"/>
  <c r="C116" i="1" s="1"/>
  <c r="I112" i="1"/>
  <c r="I115" i="1" s="1"/>
  <c r="I116" i="1" s="1"/>
  <c r="H112" i="1"/>
  <c r="G112" i="1"/>
  <c r="G115" i="1" s="1"/>
  <c r="F112" i="1"/>
  <c r="F115" i="1" s="1"/>
  <c r="F116" i="1" s="1"/>
  <c r="D112" i="1"/>
  <c r="C112" i="1"/>
  <c r="J106" i="1"/>
  <c r="J116" i="1" s="1"/>
  <c r="I106" i="1"/>
  <c r="H106" i="1"/>
  <c r="F106" i="1"/>
  <c r="E106" i="1"/>
  <c r="D106" i="1"/>
  <c r="C106" i="1"/>
  <c r="G103" i="1"/>
  <c r="G106" i="1" s="1"/>
  <c r="B98" i="1"/>
  <c r="J97" i="1"/>
  <c r="H97" i="1"/>
  <c r="H98" i="1" s="1"/>
  <c r="E97" i="1"/>
  <c r="E98" i="1" s="1"/>
  <c r="D97" i="1"/>
  <c r="D98" i="1" s="1"/>
  <c r="C97" i="1"/>
  <c r="C98" i="1" s="1"/>
  <c r="I94" i="1"/>
  <c r="I97" i="1" s="1"/>
  <c r="I98" i="1" s="1"/>
  <c r="H94" i="1"/>
  <c r="G94" i="1"/>
  <c r="G97" i="1" s="1"/>
  <c r="G98" i="1" s="1"/>
  <c r="F94" i="1"/>
  <c r="F97" i="1" s="1"/>
  <c r="F98" i="1" s="1"/>
  <c r="D94" i="1"/>
  <c r="C94" i="1"/>
  <c r="J88" i="1"/>
  <c r="J98" i="1" s="1"/>
  <c r="I88" i="1"/>
  <c r="H88" i="1"/>
  <c r="G88" i="1"/>
  <c r="F88" i="1"/>
  <c r="E88" i="1"/>
  <c r="D88" i="1"/>
  <c r="C88" i="1"/>
  <c r="I79" i="1"/>
  <c r="E79" i="1"/>
  <c r="B79" i="1"/>
  <c r="J78" i="1"/>
  <c r="J79" i="1" s="1"/>
  <c r="I78" i="1"/>
  <c r="H78" i="1"/>
  <c r="H79" i="1" s="1"/>
  <c r="F78" i="1"/>
  <c r="F79" i="1" s="1"/>
  <c r="E78" i="1"/>
  <c r="D78" i="1"/>
  <c r="D79" i="1" s="1"/>
  <c r="C78" i="1"/>
  <c r="C79" i="1" s="1"/>
  <c r="G75" i="1"/>
  <c r="G78" i="1" s="1"/>
  <c r="G79" i="1" s="1"/>
  <c r="J69" i="1"/>
  <c r="I69" i="1"/>
  <c r="H69" i="1"/>
  <c r="G69" i="1"/>
  <c r="F69" i="1"/>
  <c r="E69" i="1"/>
  <c r="D69" i="1"/>
  <c r="C69" i="1"/>
  <c r="J60" i="1"/>
  <c r="J61" i="1" s="1"/>
  <c r="I60" i="1"/>
  <c r="I61" i="1" s="1"/>
  <c r="H60" i="1"/>
  <c r="H61" i="1" s="1"/>
  <c r="G60" i="1"/>
  <c r="F60" i="1"/>
  <c r="F61" i="1" s="1"/>
  <c r="E60" i="1"/>
  <c r="E61" i="1" s="1"/>
  <c r="D60" i="1"/>
  <c r="D61" i="1" s="1"/>
  <c r="C60" i="1"/>
  <c r="C61" i="1" s="1"/>
  <c r="B60" i="1"/>
  <c r="B61" i="1" s="1"/>
  <c r="J50" i="1"/>
  <c r="I50" i="1"/>
  <c r="H50" i="1"/>
  <c r="G50" i="1"/>
  <c r="G61" i="1" s="1"/>
  <c r="F50" i="1"/>
  <c r="E50" i="1"/>
  <c r="D50" i="1"/>
  <c r="C50" i="1"/>
  <c r="E42" i="1"/>
  <c r="B42" i="1"/>
  <c r="J41" i="1"/>
  <c r="J136" i="1" s="1"/>
  <c r="I41" i="1"/>
  <c r="I136" i="1" s="1"/>
  <c r="H41" i="1"/>
  <c r="H251" i="1" s="1"/>
  <c r="G41" i="1"/>
  <c r="F41" i="1"/>
  <c r="F136" i="1" s="1"/>
  <c r="E41" i="1"/>
  <c r="E136" i="1" s="1"/>
  <c r="D41" i="1"/>
  <c r="D251" i="1" s="1"/>
  <c r="C41" i="1"/>
  <c r="C136" i="1" s="1"/>
  <c r="J32" i="1"/>
  <c r="J248" i="1" s="1"/>
  <c r="J249" i="1" s="1"/>
  <c r="J250" i="1" s="1"/>
  <c r="G32" i="1"/>
  <c r="G248" i="1" s="1"/>
  <c r="G249" i="1" s="1"/>
  <c r="G250" i="1" s="1"/>
  <c r="F32" i="1"/>
  <c r="F248" i="1" s="1"/>
  <c r="F249" i="1" s="1"/>
  <c r="E32" i="1"/>
  <c r="E248" i="1" s="1"/>
  <c r="E249" i="1" s="1"/>
  <c r="E250" i="1" s="1"/>
  <c r="D32" i="1"/>
  <c r="D248" i="1" s="1"/>
  <c r="D249" i="1" s="1"/>
  <c r="D250" i="1" s="1"/>
  <c r="C32" i="1"/>
  <c r="C248" i="1" s="1"/>
  <c r="C249" i="1" s="1"/>
  <c r="C250" i="1" s="1"/>
  <c r="I29" i="1"/>
  <c r="I32" i="1" s="1"/>
  <c r="H29" i="1"/>
  <c r="H32" i="1" s="1"/>
  <c r="G29" i="1"/>
  <c r="I248" i="1" l="1"/>
  <c r="I249" i="1" s="1"/>
  <c r="I250" i="1" s="1"/>
  <c r="I135" i="1"/>
  <c r="I42" i="1"/>
  <c r="D259" i="1"/>
  <c r="F250" i="1"/>
  <c r="D254" i="1"/>
  <c r="D255" i="1" s="1"/>
  <c r="D256" i="1" s="1"/>
  <c r="D252" i="1"/>
  <c r="D253" i="1" s="1"/>
  <c r="H252" i="1"/>
  <c r="H253" i="1" s="1"/>
  <c r="G116" i="1"/>
  <c r="D245" i="1"/>
  <c r="D155" i="1"/>
  <c r="I155" i="1"/>
  <c r="I245" i="1"/>
  <c r="G189" i="1"/>
  <c r="G155" i="1"/>
  <c r="G245" i="1"/>
  <c r="H248" i="1"/>
  <c r="H249" i="1" s="1"/>
  <c r="H250" i="1" s="1"/>
  <c r="H135" i="1"/>
  <c r="G136" i="1"/>
  <c r="C155" i="1"/>
  <c r="C245" i="1"/>
  <c r="H245" i="1"/>
  <c r="H155" i="1"/>
  <c r="E135" i="1"/>
  <c r="D136" i="1"/>
  <c r="H136" i="1"/>
  <c r="E245" i="1"/>
  <c r="E251" i="1"/>
  <c r="I251" i="1"/>
  <c r="F42" i="1"/>
  <c r="J42" i="1"/>
  <c r="F135" i="1"/>
  <c r="J135" i="1"/>
  <c r="F245" i="1"/>
  <c r="J245" i="1"/>
  <c r="F251" i="1"/>
  <c r="J251" i="1"/>
  <c r="C42" i="1"/>
  <c r="G42" i="1"/>
  <c r="C135" i="1"/>
  <c r="G135" i="1"/>
  <c r="B136" i="1"/>
  <c r="C251" i="1"/>
  <c r="G251" i="1"/>
  <c r="D42" i="1"/>
  <c r="H42" i="1"/>
  <c r="D135" i="1"/>
  <c r="G254" i="1" l="1"/>
  <c r="G255" i="1" s="1"/>
  <c r="G256" i="1" s="1"/>
  <c r="G252" i="1"/>
  <c r="G253" i="1" s="1"/>
  <c r="F254" i="1"/>
  <c r="F255" i="1" s="1"/>
  <c r="F256" i="1" s="1"/>
  <c r="F252" i="1"/>
  <c r="E254" i="1"/>
  <c r="E255" i="1" s="1"/>
  <c r="E256" i="1" s="1"/>
  <c r="E252" i="1"/>
  <c r="E253" i="1" s="1"/>
  <c r="C254" i="1"/>
  <c r="C255" i="1" s="1"/>
  <c r="C256" i="1" s="1"/>
  <c r="C252" i="1"/>
  <c r="C253" i="1" s="1"/>
  <c r="H254" i="1"/>
  <c r="H255" i="1" s="1"/>
  <c r="H256" i="1" s="1"/>
  <c r="J254" i="1"/>
  <c r="J255" i="1" s="1"/>
  <c r="J256" i="1" s="1"/>
  <c r="J252" i="1"/>
  <c r="J253" i="1" s="1"/>
  <c r="I254" i="1"/>
  <c r="I255" i="1" s="1"/>
  <c r="I256" i="1" s="1"/>
  <c r="I252" i="1"/>
  <c r="I253" i="1" s="1"/>
  <c r="D260" i="1" l="1"/>
  <c r="F253" i="1"/>
</calcChain>
</file>

<file path=xl/sharedStrings.xml><?xml version="1.0" encoding="utf-8"?>
<sst xmlns="http://schemas.openxmlformats.org/spreadsheetml/2006/main" count="397" uniqueCount="148">
  <si>
    <t>УТВЕРЖДАЮ:</t>
  </si>
  <si>
    <t xml:space="preserve"> </t>
  </si>
  <si>
    <t xml:space="preserve">Примерное 2-х недельное меню на горячее питание 
для учащихся с 5 по 11 класс (11-18 лет), и для учащихся с ограниченными возможностями здоровья с 5 по 11 класс (11-18 лет), завтрак стоимостью 90 руб. 13 коп., обед 90 руб. 13 коп. 
для муниципальных общеобразовательных школ 
</t>
  </si>
  <si>
    <t>Наименование блюда</t>
  </si>
  <si>
    <t>Вес блюда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</si>
  <si>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</si>
  <si>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</si>
  <si>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</si>
  <si>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</si>
  <si>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№ рец.</t>
  </si>
  <si>
    <t>Б</t>
  </si>
  <si>
    <t>Ж</t>
  </si>
  <si>
    <t>У</t>
  </si>
  <si>
    <t>В1</t>
  </si>
  <si>
    <t>В2</t>
  </si>
  <si>
    <t>С</t>
  </si>
  <si>
    <t>Са</t>
  </si>
  <si>
    <t>День1 /неделя 1: Понедельник</t>
  </si>
  <si>
    <t>Завтрак</t>
  </si>
  <si>
    <t>Фрикадельки в соусе гов с/см</t>
  </si>
  <si>
    <t>280/330М</t>
  </si>
  <si>
    <t xml:space="preserve">Макароны отварные </t>
  </si>
  <si>
    <t>202/309ММ</t>
  </si>
  <si>
    <t>Закуска из овощей по сезону</t>
  </si>
  <si>
    <t>20-60</t>
  </si>
  <si>
    <t>338М</t>
  </si>
  <si>
    <t>Чай с сахаром</t>
  </si>
  <si>
    <t>376М</t>
  </si>
  <si>
    <t>Батон домашний</t>
  </si>
  <si>
    <t>20-40</t>
  </si>
  <si>
    <t>ТУ9115-00</t>
  </si>
  <si>
    <t>Итого за _Завтрак</t>
  </si>
  <si>
    <t>Обед</t>
  </si>
  <si>
    <t>Борщ с капустой и картофелем</t>
  </si>
  <si>
    <t>82М</t>
  </si>
  <si>
    <t>Биточки мясные</t>
  </si>
  <si>
    <t>294/330М</t>
  </si>
  <si>
    <t>Каша  рассыпчатая, гречневая</t>
  </si>
  <si>
    <t>171/302М</t>
  </si>
  <si>
    <t>Напиток</t>
  </si>
  <si>
    <t>342, 344,348, 349М</t>
  </si>
  <si>
    <t>Хлеб ржаной (ржано-пшеничный) йодированный</t>
  </si>
  <si>
    <t>Итого за Обед</t>
  </si>
  <si>
    <t>Всего за Понедельник</t>
  </si>
  <si>
    <t>День 2/неделя 1: Вторник</t>
  </si>
  <si>
    <t xml:space="preserve">Плов из птицы               </t>
  </si>
  <si>
    <t>291М</t>
  </si>
  <si>
    <t>ТТК</t>
  </si>
  <si>
    <t>Фрукты по сезону</t>
  </si>
  <si>
    <t>Суп картофельный с макаронными изделиями (вермишелью)</t>
  </si>
  <si>
    <t>103М</t>
  </si>
  <si>
    <t xml:space="preserve">Рыба (минтай) тушеная в томате с овощами </t>
  </si>
  <si>
    <t>229М</t>
  </si>
  <si>
    <t xml:space="preserve">Пюре картофельное </t>
  </si>
  <si>
    <t>312М</t>
  </si>
  <si>
    <t>358М</t>
  </si>
  <si>
    <t>Всего за Вторник</t>
  </si>
  <si>
    <t>День 3/неделя 1: Среда</t>
  </si>
  <si>
    <t>Котлеты мясные (особые)</t>
  </si>
  <si>
    <t>269/331М</t>
  </si>
  <si>
    <t>Каша рассыпчатая, пшенная</t>
  </si>
  <si>
    <t>Суп картофельный с бобовыми (горох)</t>
  </si>
  <si>
    <t>102М</t>
  </si>
  <si>
    <t>Котлеты рублен.из птицы</t>
  </si>
  <si>
    <t>Макаронные изделия отварные</t>
  </si>
  <si>
    <t>202/309М</t>
  </si>
  <si>
    <t>375/376М</t>
  </si>
  <si>
    <t>Всего за Среду</t>
  </si>
  <si>
    <t>День 4/неделя 1: Четверг</t>
  </si>
  <si>
    <t>Биточки руб из птицы</t>
  </si>
  <si>
    <t>Каша ячневая</t>
  </si>
  <si>
    <t xml:space="preserve">Щи из свежей (или квашеной) капусты с картофелем </t>
  </si>
  <si>
    <t>88/92М</t>
  </si>
  <si>
    <t>Тефтели из птицы (1-ый вариант)</t>
  </si>
  <si>
    <t>278/331М</t>
  </si>
  <si>
    <t>Рис отварной</t>
  </si>
  <si>
    <t>304М</t>
  </si>
  <si>
    <t>342, 348,349М</t>
  </si>
  <si>
    <t>Всего за Четверг</t>
  </si>
  <si>
    <t>День 5/неделя 1: Пятница</t>
  </si>
  <si>
    <t>Гуляш мясной</t>
  </si>
  <si>
    <t>260М</t>
  </si>
  <si>
    <t xml:space="preserve">Каша рассыпчатая, пшеничная </t>
  </si>
  <si>
    <t>Рассольник ленинградский</t>
  </si>
  <si>
    <t>96М</t>
  </si>
  <si>
    <t>Котлеты рубленные из птицы</t>
  </si>
  <si>
    <t>Каша  рассыпчатая, пшенная</t>
  </si>
  <si>
    <t>Всего за Пятницу</t>
  </si>
  <si>
    <t>День 6/неделя 1: Суббота</t>
  </si>
  <si>
    <t>Шницель мясной</t>
  </si>
  <si>
    <t>Каша рассыпчатая, ячневая</t>
  </si>
  <si>
    <t>Чай с лимоном 200/7</t>
  </si>
  <si>
    <t xml:space="preserve">Суп картофельный с крупой </t>
  </si>
  <si>
    <t xml:space="preserve">Мясо тушеное </t>
  </si>
  <si>
    <t>Компот плодов/ягод (замороженных или свежих)</t>
  </si>
  <si>
    <t>Всего за Субботу</t>
  </si>
  <si>
    <t>Итого за неделю в среднем завтрак</t>
  </si>
  <si>
    <t>Итого за неделю в среднем обед</t>
  </si>
  <si>
    <t>День 1 /неделя 2: Понедельник</t>
  </si>
  <si>
    <t xml:space="preserve">          Завтрак</t>
  </si>
  <si>
    <t>Котлета рубл из птицы</t>
  </si>
  <si>
    <t>Каша гречневая</t>
  </si>
  <si>
    <t>376/377М</t>
  </si>
  <si>
    <t>Фрикадельки (из кур или бройлеров-цыплят), с соусом</t>
  </si>
  <si>
    <t>297/330М</t>
  </si>
  <si>
    <t>День 2 /неделя 2: Вторник</t>
  </si>
  <si>
    <t>Птица отварная</t>
  </si>
  <si>
    <t>288/293М</t>
  </si>
  <si>
    <t xml:space="preserve">Суп крестьянский с крупой </t>
  </si>
  <si>
    <t>98М</t>
  </si>
  <si>
    <t>Плов из птицы</t>
  </si>
  <si>
    <t>0.14</t>
  </si>
  <si>
    <t>День 3/неделя 2: Среда</t>
  </si>
  <si>
    <t>Котлеты рубленые из бройлер-цыплят</t>
  </si>
  <si>
    <t>Каша  рассыпчатая гречневая</t>
  </si>
  <si>
    <t>Суп картофельный с макаронными изделиями (с вермишелью)</t>
  </si>
  <si>
    <t>Запеканка картофельная с мясом</t>
  </si>
  <si>
    <t>256М</t>
  </si>
  <si>
    <t>День 4 /неделя 2: Четверг</t>
  </si>
  <si>
    <t>Тефтели (мясные) с соусом сметанным с томатом</t>
  </si>
  <si>
    <t xml:space="preserve">Макаронные изделия отварные </t>
  </si>
  <si>
    <t>101М</t>
  </si>
  <si>
    <t>Фрикадельки из птицы</t>
  </si>
  <si>
    <t>Каша пшеничная рассыпчатая</t>
  </si>
  <si>
    <t>День 5 /неделя 2: Пятница</t>
  </si>
  <si>
    <t>Курица тушеная с морковью</t>
  </si>
  <si>
    <t>54-25М*/ТТК</t>
  </si>
  <si>
    <t>Салат из овощей по сезону</t>
  </si>
  <si>
    <t>День 6/неделя 2: Суббота</t>
  </si>
  <si>
    <t>Картофель отварной (запеченный)</t>
  </si>
  <si>
    <t>310М</t>
  </si>
  <si>
    <t>Кисель из плодов/ягод (замороженных или свежих, из сока плодового)</t>
  </si>
  <si>
    <t>Итого за завтрак</t>
  </si>
  <si>
    <t>Среднее значение за завтрак</t>
  </si>
  <si>
    <t xml:space="preserve">ВыполнениеСанПиН  2.3/2.4.3590-20 </t>
  </si>
  <si>
    <t>Итого за обед</t>
  </si>
  <si>
    <t>Среднее значение за обед</t>
  </si>
  <si>
    <t>Итого за день</t>
  </si>
  <si>
    <t>Среднее значение за день</t>
  </si>
  <si>
    <t xml:space="preserve">Потребность в пищевых веществах для обучающихся  7-11 лет по проекту СанПиН 2020 </t>
  </si>
  <si>
    <t>Распределение ЭЦ</t>
  </si>
  <si>
    <t>Норма</t>
  </si>
  <si>
    <t>20-25%</t>
  </si>
  <si>
    <t>30-35%</t>
  </si>
  <si>
    <t xml:space="preserve">Использованная литература: Сборник рецептур на продукцию для обучающихся во всех образовательных учреждениях под ред. М.П. Могильного изд. Дели плюс, 2017 г                                                                                              </t>
  </si>
  <si>
    <t>* Сборник рецептур блюд и типовых меню для организации питания обучающихся. 1-4-х классов в общеобразовательных организациях (пособие). Москва 2022г.</t>
  </si>
  <si>
    <t>В рационе питания предусмотрено использование хлеба с содержанием микро и макронутриентов.</t>
  </si>
  <si>
    <t>В рационе - йодированная соль; морская рыба. В меню включены сезонные овощи и фрукты.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</si>
</sst>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2" borderId="1" xfId="3" applyFont="1" applyFill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center" vertical="center" wrapText="1"/>
    </xf>
    <xf numFmtId="2" fontId="7" fillId="0" borderId="1" xfId="3" applyNumberFormat="1" applyFont="1" applyBorder="1" applyAlignment="1" applyProtection="1">
      <alignment horizontal="center" vertical="center" wrapText="1"/>
    </xf>
    <xf numFmtId="2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2" fontId="5" fillId="0" borderId="0" xfId="0" applyNumberFormat="1" applyFont="1" applyBorder="1" applyAlignment="1" applyProtection="1">
      <alignment horizontal="left"/>
    </xf>
    <xf numFmtId="2" fontId="3" fillId="0" borderId="0" xfId="0" applyNumberFormat="1" applyFont="1" applyBorder="1" applyAlignment="1" applyProtection="1">
      <alignment horizontal="center"/>
    </xf>
    <xf numFmtId="0" fontId="2" fillId="0" borderId="0" xfId="0" applyFont="1" applyAlignment="1" applyProtection="1"/>
    <xf numFmtId="1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9" fontId="2" fillId="0" borderId="0" xfId="0" applyNumberFormat="1" applyFont="1" applyAlignment="1" applyProtection="1">
      <alignment horizontal="center"/>
    </xf>
    <xf numFmtId="2" fontId="4" fillId="0" borderId="0" xfId="0" applyNumberFormat="1" applyFont="1" applyAlignment="1" applyProtection="1"/>
    <xf numFmtId="0" fontId="5" fillId="0" borderId="0" xfId="0" applyFont="1" applyAlignment="1" applyProtection="1"/>
    <xf numFmtId="2" fontId="5" fillId="0" borderId="0" xfId="0" applyNumberFormat="1" applyFont="1" applyAlignment="1" applyProtection="1"/>
    <xf numFmtId="49" fontId="2" fillId="0" borderId="0" xfId="0" applyNumberFormat="1" applyFont="1" applyAlignment="1" applyProtection="1"/>
    <xf numFmtId="2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</xf>
    <xf numFmtId="2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9" fontId="6" fillId="0" borderId="0" xfId="0" applyNumberFormat="1" applyFont="1" applyAlignment="1" applyProtection="1">
      <alignment vertical="center"/>
    </xf>
    <xf numFmtId="2" fontId="5" fillId="0" borderId="0" xfId="0" applyNumberFormat="1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49" fontId="5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1" xfId="3" applyFont="1" applyBorder="1" applyAlignment="1" applyProtection="1">
      <alignment vertical="center" wrapText="1"/>
    </xf>
    <xf numFmtId="1" fontId="7" fillId="0" borderId="1" xfId="3" applyNumberFormat="1" applyFont="1" applyBorder="1" applyAlignment="1" applyProtection="1">
      <alignment vertical="center" wrapText="1"/>
    </xf>
    <xf numFmtId="2" fontId="7" fillId="0" borderId="1" xfId="3" applyNumberFormat="1" applyFont="1" applyBorder="1" applyAlignment="1" applyProtection="1">
      <alignment horizontal="center" vertical="center" wrapText="1"/>
    </xf>
    <xf numFmtId="2" fontId="7" fillId="0" borderId="1" xfId="3" applyNumberFormat="1" applyFont="1" applyBorder="1" applyAlignment="1" applyProtection="1">
      <alignment vertical="center" wrapText="1"/>
    </xf>
    <xf numFmtId="49" fontId="7" fillId="0" borderId="1" xfId="3" applyNumberFormat="1" applyFont="1" applyBorder="1" applyAlignment="1" applyProtection="1">
      <alignment vertical="center" wrapText="1"/>
    </xf>
    <xf numFmtId="0" fontId="6" fillId="0" borderId="0" xfId="0" applyFont="1" applyAlignment="1" applyProtection="1"/>
    <xf numFmtId="2" fontId="7" fillId="0" borderId="2" xfId="3" applyNumberFormat="1" applyFont="1" applyBorder="1" applyAlignment="1" applyProtection="1">
      <alignment horizontal="center" vertical="center" wrapText="1"/>
    </xf>
    <xf numFmtId="0" fontId="7" fillId="2" borderId="2" xfId="3" applyFont="1" applyFill="1" applyBorder="1" applyAlignment="1" applyProtection="1">
      <alignment vertical="center" wrapText="1"/>
    </xf>
    <xf numFmtId="2" fontId="8" fillId="0" borderId="1" xfId="3" applyNumberFormat="1" applyFont="1" applyBorder="1" applyAlignment="1" applyProtection="1"/>
    <xf numFmtId="2" fontId="8" fillId="0" borderId="2" xfId="3" applyNumberFormat="1" applyFont="1" applyBorder="1" applyAlignment="1" applyProtection="1"/>
    <xf numFmtId="0" fontId="8" fillId="2" borderId="1" xfId="0" applyFont="1" applyFill="1" applyBorder="1" applyAlignment="1" applyProtection="1"/>
    <xf numFmtId="0" fontId="8" fillId="2" borderId="0" xfId="0" applyFont="1" applyFill="1" applyAlignment="1" applyProtection="1"/>
    <xf numFmtId="0" fontId="8" fillId="2" borderId="1" xfId="3" applyFont="1" applyFill="1" applyBorder="1" applyAlignment="1" applyProtection="1">
      <alignment horizontal="left" vertical="center" wrapText="1"/>
    </xf>
    <xf numFmtId="1" fontId="8" fillId="2" borderId="1" xfId="3" applyNumberFormat="1" applyFont="1" applyFill="1" applyBorder="1" applyAlignment="1" applyProtection="1">
      <alignment horizontal="center" vertical="center" wrapText="1"/>
    </xf>
    <xf numFmtId="2" fontId="8" fillId="2" borderId="1" xfId="3" applyNumberFormat="1" applyFont="1" applyFill="1" applyBorder="1" applyAlignment="1" applyProtection="1">
      <alignment horizontal="center" vertical="center" wrapText="1"/>
    </xf>
    <xf numFmtId="2" fontId="8" fillId="0" borderId="1" xfId="3" applyNumberFormat="1" applyFont="1" applyBorder="1" applyAlignment="1" applyProtection="1">
      <alignment horizontal="center" vertical="center" wrapText="1"/>
    </xf>
    <xf numFmtId="2" fontId="8" fillId="0" borderId="2" xfId="3" applyNumberFormat="1" applyFont="1" applyBorder="1" applyAlignment="1" applyProtection="1">
      <alignment horizontal="center" vertical="center" wrapText="1"/>
    </xf>
    <xf numFmtId="49" fontId="10" fillId="2" borderId="1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8" fillId="0" borderId="1" xfId="6" applyFont="1" applyBorder="1" applyAlignment="1" applyProtection="1">
      <alignment horizontal="left" vertical="center"/>
    </xf>
    <xf numFmtId="1" fontId="8" fillId="0" borderId="1" xfId="6" applyNumberFormat="1" applyFont="1" applyBorder="1" applyAlignment="1" applyProtection="1">
      <alignment horizontal="center" vertical="center"/>
    </xf>
    <xf numFmtId="2" fontId="8" fillId="2" borderId="1" xfId="6" applyNumberFormat="1" applyFont="1" applyFill="1" applyBorder="1" applyAlignment="1" applyProtection="1">
      <alignment horizontal="center" vertical="center"/>
    </xf>
    <xf numFmtId="164" fontId="8" fillId="0" borderId="1" xfId="6" applyNumberFormat="1" applyFont="1" applyBorder="1" applyAlignment="1" applyProtection="1">
      <alignment horizontal="center" vertical="center"/>
    </xf>
    <xf numFmtId="2" fontId="8" fillId="0" borderId="1" xfId="6" applyNumberFormat="1" applyFont="1" applyBorder="1" applyAlignment="1" applyProtection="1">
      <alignment horizontal="center" vertical="center"/>
    </xf>
    <xf numFmtId="2" fontId="8" fillId="0" borderId="2" xfId="6" applyNumberFormat="1" applyFont="1" applyBorder="1" applyAlignment="1" applyProtection="1">
      <alignment horizontal="center" vertical="center"/>
    </xf>
    <xf numFmtId="49" fontId="10" fillId="2" borderId="1" xfId="6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1" fontId="8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wrapText="1"/>
    </xf>
    <xf numFmtId="0" fontId="8" fillId="2" borderId="0" xfId="0" applyFont="1" applyFill="1" applyAlignment="1" applyProtection="1">
      <alignment vertical="center"/>
    </xf>
    <xf numFmtId="0" fontId="8" fillId="2" borderId="1" xfId="2" applyFont="1" applyFill="1" applyBorder="1" applyAlignment="1" applyProtection="1">
      <alignment horizontal="left" vertical="center" wrapText="1"/>
    </xf>
    <xf numFmtId="1" fontId="8" fillId="2" borderId="1" xfId="2" applyNumberFormat="1" applyFont="1" applyFill="1" applyBorder="1" applyAlignment="1" applyProtection="1">
      <alignment horizontal="center" vertical="center" wrapText="1"/>
    </xf>
    <xf numFmtId="2" fontId="8" fillId="2" borderId="1" xfId="6" applyNumberFormat="1" applyFont="1" applyFill="1" applyBorder="1" applyAlignment="1" applyProtection="1">
      <alignment horizontal="center" vertical="center" wrapText="1"/>
    </xf>
    <xf numFmtId="2" fontId="8" fillId="0" borderId="1" xfId="6" applyNumberFormat="1" applyFont="1" applyBorder="1" applyAlignment="1" applyProtection="1">
      <alignment horizontal="center" vertical="center" wrapText="1"/>
    </xf>
    <xf numFmtId="2" fontId="8" fillId="0" borderId="2" xfId="6" applyNumberFormat="1" applyFont="1" applyBorder="1" applyAlignment="1" applyProtection="1">
      <alignment horizontal="center" vertical="center" wrapText="1"/>
    </xf>
    <xf numFmtId="1" fontId="7" fillId="2" borderId="1" xfId="3" applyNumberFormat="1" applyFont="1" applyFill="1" applyBorder="1" applyAlignment="1" applyProtection="1">
      <alignment horizontal="left" vertical="center" wrapText="1"/>
    </xf>
    <xf numFmtId="1" fontId="7" fillId="2" borderId="1" xfId="3" applyNumberFormat="1" applyFont="1" applyFill="1" applyBorder="1" applyAlignment="1" applyProtection="1">
      <alignment horizontal="center" vertical="center" wrapText="1"/>
    </xf>
    <xf numFmtId="2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5" applyFont="1" applyFill="1" applyBorder="1" applyAlignment="1" applyProtection="1">
      <alignment horizontal="left" vertical="center" wrapText="1"/>
    </xf>
    <xf numFmtId="1" fontId="8" fillId="2" borderId="1" xfId="5" applyNumberFormat="1" applyFont="1" applyFill="1" applyBorder="1" applyAlignment="1" applyProtection="1">
      <alignment horizontal="center" vertical="center" wrapText="1"/>
    </xf>
    <xf numFmtId="2" fontId="8" fillId="2" borderId="1" xfId="5" applyNumberFormat="1" applyFont="1" applyFill="1" applyBorder="1" applyAlignment="1" applyProtection="1">
      <alignment horizontal="center" vertical="center" wrapText="1"/>
    </xf>
    <xf numFmtId="2" fontId="8" fillId="0" borderId="1" xfId="5" applyNumberFormat="1" applyFont="1" applyBorder="1" applyAlignment="1" applyProtection="1">
      <alignment horizontal="center" vertical="center" wrapText="1"/>
    </xf>
    <xf numFmtId="2" fontId="8" fillId="0" borderId="2" xfId="5" applyNumberFormat="1" applyFont="1" applyBorder="1" applyAlignment="1" applyProtection="1">
      <alignment horizontal="center" vertical="center" wrapText="1"/>
    </xf>
    <xf numFmtId="49" fontId="10" fillId="2" borderId="1" xfId="5" applyNumberFormat="1" applyFont="1" applyFill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left" vertical="center" wrapText="1"/>
    </xf>
    <xf numFmtId="0" fontId="7" fillId="2" borderId="1" xfId="3" applyFont="1" applyFill="1" applyBorder="1" applyAlignment="1" applyProtection="1">
      <alignment horizontal="left" vertical="center"/>
    </xf>
    <xf numFmtId="49" fontId="12" fillId="2" borderId="1" xfId="3" applyNumberFormat="1" applyFont="1" applyFill="1" applyBorder="1" applyAlignment="1" applyProtection="1">
      <alignment horizontal="center" vertical="center"/>
    </xf>
    <xf numFmtId="49" fontId="13" fillId="2" borderId="1" xfId="3" applyNumberFormat="1" applyFont="1" applyFill="1" applyBorder="1" applyAlignment="1" applyProtection="1">
      <alignment horizontal="center" vertical="center"/>
    </xf>
    <xf numFmtId="1" fontId="8" fillId="0" borderId="1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</xf>
    <xf numFmtId="1" fontId="8" fillId="0" borderId="1" xfId="0" applyNumberFormat="1" applyFont="1" applyBorder="1" applyAlignment="1" applyProtection="1">
      <alignment horizontal="center" vertical="center"/>
    </xf>
    <xf numFmtId="2" fontId="8" fillId="0" borderId="1" xfId="5" applyNumberFormat="1" applyFont="1" applyBorder="1" applyAlignment="1" applyProtection="1">
      <alignment horizontal="center" vertical="center"/>
    </xf>
    <xf numFmtId="2" fontId="8" fillId="0" borderId="2" xfId="5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left" vertical="center" wrapText="1"/>
    </xf>
    <xf numFmtId="1" fontId="8" fillId="0" borderId="1" xfId="2" applyNumberFormat="1" applyFont="1" applyBorder="1" applyAlignment="1" applyProtection="1">
      <alignment horizontal="center" vertical="center" wrapText="1"/>
    </xf>
    <xf numFmtId="2" fontId="8" fillId="0" borderId="1" xfId="2" applyNumberFormat="1" applyFont="1" applyBorder="1" applyAlignment="1" applyProtection="1">
      <alignment horizontal="center" vertical="center" wrapText="1"/>
    </xf>
    <xf numFmtId="2" fontId="8" fillId="0" borderId="2" xfId="2" applyNumberFormat="1" applyFont="1" applyBorder="1" applyAlignment="1" applyProtection="1">
      <alignment horizontal="center" vertical="center" wrapText="1"/>
    </xf>
    <xf numFmtId="49" fontId="10" fillId="0" borderId="1" xfId="2" applyNumberFormat="1" applyFont="1" applyBorder="1" applyAlignment="1" applyProtection="1">
      <alignment horizontal="center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7" fillId="0" borderId="1" xfId="3" applyFont="1" applyBorder="1" applyAlignment="1" applyProtection="1">
      <alignment horizontal="left" vertical="center"/>
    </xf>
    <xf numFmtId="49" fontId="12" fillId="0" borderId="1" xfId="3" applyNumberFormat="1" applyFont="1" applyBorder="1" applyAlignment="1" applyProtection="1">
      <alignment horizontal="center" vertical="center"/>
    </xf>
    <xf numFmtId="0" fontId="8" fillId="0" borderId="1" xfId="5" applyFont="1" applyBorder="1" applyAlignment="1" applyProtection="1">
      <alignment horizontal="left" vertical="center" wrapText="1"/>
    </xf>
    <xf numFmtId="1" fontId="8" fillId="0" borderId="1" xfId="5" applyNumberFormat="1" applyFont="1" applyBorder="1" applyAlignment="1" applyProtection="1">
      <alignment horizontal="center" vertical="center"/>
    </xf>
    <xf numFmtId="49" fontId="10" fillId="0" borderId="1" xfId="5" applyNumberFormat="1" applyFont="1" applyBorder="1" applyAlignment="1" applyProtection="1">
      <alignment horizontal="center" vertical="center"/>
    </xf>
    <xf numFmtId="1" fontId="8" fillId="0" borderId="1" xfId="5" applyNumberFormat="1" applyFont="1" applyBorder="1" applyAlignment="1" applyProtection="1">
      <alignment horizontal="center" vertical="center" wrapText="1"/>
    </xf>
    <xf numFmtId="49" fontId="10" fillId="0" borderId="1" xfId="5" applyNumberFormat="1" applyFont="1" applyBorder="1" applyAlignment="1" applyProtection="1">
      <alignment horizontal="center" vertical="center" wrapText="1"/>
    </xf>
    <xf numFmtId="164" fontId="8" fillId="0" borderId="1" xfId="3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1" fontId="7" fillId="0" borderId="1" xfId="3" applyNumberFormat="1" applyFont="1" applyBorder="1" applyAlignment="1" applyProtection="1">
      <alignment horizontal="center" vertical="center"/>
    </xf>
    <xf numFmtId="0" fontId="7" fillId="0" borderId="1" xfId="3" applyFont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horizontal="center"/>
    </xf>
    <xf numFmtId="0" fontId="8" fillId="2" borderId="0" xfId="0" applyFont="1" applyFill="1" applyAlignment="1" applyProtection="1">
      <alignment wrapText="1"/>
    </xf>
    <xf numFmtId="0" fontId="8" fillId="0" borderId="1" xfId="1" applyFont="1" applyBorder="1" applyAlignment="1" applyProtection="1">
      <alignment horizontal="left" vertical="center" wrapText="1"/>
    </xf>
    <xf numFmtId="1" fontId="8" fillId="0" borderId="1" xfId="1" applyNumberFormat="1" applyFont="1" applyBorder="1" applyAlignment="1" applyProtection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7" fillId="0" borderId="1" xfId="3" applyNumberFormat="1" applyFont="1" applyBorder="1" applyAlignment="1" applyProtection="1">
      <alignment horizontal="center" vertical="center"/>
    </xf>
    <xf numFmtId="2" fontId="8" fillId="0" borderId="1" xfId="3" applyNumberFormat="1" applyFont="1" applyBorder="1" applyAlignment="1" applyProtection="1">
      <alignment vertical="center"/>
    </xf>
    <xf numFmtId="2" fontId="8" fillId="0" borderId="2" xfId="3" applyNumberFormat="1" applyFont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2" fontId="8" fillId="0" borderId="1" xfId="4" applyNumberFormat="1" applyFont="1" applyBorder="1" applyAlignment="1" applyProtection="1">
      <alignment horizontal="center" vertical="center" wrapText="1"/>
    </xf>
    <xf numFmtId="2" fontId="8" fillId="0" borderId="2" xfId="4" applyNumberFormat="1" applyFont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vertical="center" wrapText="1"/>
    </xf>
    <xf numFmtId="0" fontId="7" fillId="0" borderId="1" xfId="3" applyFont="1" applyBorder="1" applyAlignment="1" applyProtection="1">
      <alignment horizontal="left" vertical="center" wrapText="1"/>
    </xf>
    <xf numFmtId="1" fontId="7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49" fontId="7" fillId="0" borderId="1" xfId="3" applyNumberFormat="1" applyFont="1" applyBorder="1" applyAlignment="1" applyProtection="1">
      <alignment horizontal="center" vertical="center" wrapText="1"/>
    </xf>
    <xf numFmtId="2" fontId="8" fillId="0" borderId="1" xfId="3" applyNumberFormat="1" applyFont="1" applyBorder="1" applyAlignment="1" applyProtection="1">
      <alignment horizontal="center" vertical="center"/>
    </xf>
    <xf numFmtId="2" fontId="8" fillId="0" borderId="2" xfId="3" applyNumberFormat="1" applyFont="1" applyBorder="1" applyAlignment="1" applyProtection="1">
      <alignment horizontal="center" vertical="center"/>
    </xf>
    <xf numFmtId="49" fontId="12" fillId="0" borderId="1" xfId="3" applyNumberFormat="1" applyFont="1" applyBorder="1" applyAlignment="1" applyProtection="1">
      <alignment horizontal="center" vertical="center" wrapText="1"/>
    </xf>
    <xf numFmtId="49" fontId="10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wrapText="1"/>
    </xf>
    <xf numFmtId="0" fontId="7" fillId="2" borderId="1" xfId="3" applyFont="1" applyFill="1" applyBorder="1" applyAlignment="1" applyProtection="1">
      <alignment vertical="center" wrapText="1"/>
    </xf>
    <xf numFmtId="2" fontId="8" fillId="0" borderId="1" xfId="3" applyNumberFormat="1" applyFont="1" applyBorder="1" applyAlignment="1" applyProtection="1">
      <alignment wrapText="1"/>
    </xf>
    <xf numFmtId="2" fontId="8" fillId="0" borderId="2" xfId="3" applyNumberFormat="1" applyFont="1" applyBorder="1" applyAlignment="1" applyProtection="1">
      <alignment wrapText="1"/>
    </xf>
    <xf numFmtId="0" fontId="7" fillId="2" borderId="1" xfId="3" applyFont="1" applyFill="1" applyBorder="1" applyAlignment="1" applyProtection="1">
      <alignment horizontal="left" vertical="center" wrapText="1"/>
    </xf>
    <xf numFmtId="49" fontId="12" fillId="2" borderId="1" xfId="3" applyNumberFormat="1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2" fontId="7" fillId="2" borderId="2" xfId="3" applyNumberFormat="1" applyFont="1" applyFill="1" applyBorder="1" applyAlignment="1" applyProtection="1">
      <alignment horizontal="center" vertical="center" wrapText="1"/>
    </xf>
    <xf numFmtId="49" fontId="13" fillId="2" borderId="1" xfId="3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49" fontId="10" fillId="2" borderId="1" xfId="0" applyNumberFormat="1" applyFont="1" applyFill="1" applyBorder="1" applyAlignment="1" applyProtection="1">
      <alignment horizontal="center" wrapText="1"/>
    </xf>
    <xf numFmtId="49" fontId="8" fillId="2" borderId="1" xfId="0" applyNumberFormat="1" applyFont="1" applyFill="1" applyBorder="1" applyAlignment="1" applyProtection="1">
      <alignment horizontal="center" wrapText="1"/>
    </xf>
    <xf numFmtId="49" fontId="12" fillId="0" borderId="1" xfId="0" applyNumberFormat="1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</xf>
    <xf numFmtId="49" fontId="11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/>
    <xf numFmtId="1" fontId="11" fillId="0" borderId="1" xfId="0" applyNumberFormat="1" applyFont="1" applyBorder="1" applyAlignment="1" applyProtection="1">
      <alignment horizontal="center"/>
    </xf>
    <xf numFmtId="2" fontId="11" fillId="0" borderId="1" xfId="0" applyNumberFormat="1" applyFont="1" applyBorder="1" applyAlignment="1" applyProtection="1"/>
    <xf numFmtId="2" fontId="11" fillId="0" borderId="2" xfId="0" applyNumberFormat="1" applyFont="1" applyBorder="1" applyAlignment="1" applyProtection="1"/>
    <xf numFmtId="0" fontId="9" fillId="0" borderId="3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2" fontId="7" fillId="0" borderId="4" xfId="0" applyNumberFormat="1" applyFont="1" applyBorder="1" applyAlignment="1" applyProtection="1">
      <alignment horizontal="center"/>
    </xf>
    <xf numFmtId="49" fontId="9" fillId="0" borderId="1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 wrapText="1"/>
    </xf>
    <xf numFmtId="2" fontId="7" fillId="0" borderId="7" xfId="0" applyNumberFormat="1" applyFont="1" applyBorder="1" applyAlignment="1" applyProtection="1">
      <alignment horizontal="center" vertical="center"/>
    </xf>
    <xf numFmtId="2" fontId="7" fillId="0" borderId="0" xfId="0" applyNumberFormat="1" applyFont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 wrapText="1"/>
    </xf>
    <xf numFmtId="2" fontId="7" fillId="0" borderId="10" xfId="0" applyNumberFormat="1" applyFont="1" applyBorder="1" applyAlignment="1" applyProtection="1">
      <alignment horizontal="center"/>
    </xf>
    <xf numFmtId="0" fontId="9" fillId="0" borderId="11" xfId="0" applyFont="1" applyBorder="1" applyAlignment="1" applyProtection="1">
      <alignment vertical="center" wrapText="1"/>
    </xf>
    <xf numFmtId="2" fontId="7" fillId="0" borderId="9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 applyProtection="1">
      <alignment horizontal="center"/>
    </xf>
    <xf numFmtId="2" fontId="7" fillId="0" borderId="1" xfId="0" applyNumberFormat="1" applyFont="1" applyBorder="1" applyAlignment="1" applyProtection="1">
      <alignment horizontal="center"/>
    </xf>
    <xf numFmtId="0" fontId="9" fillId="0" borderId="12" xfId="0" applyFont="1" applyBorder="1" applyAlignment="1" applyProtection="1">
      <alignment vertical="center" wrapText="1"/>
    </xf>
    <xf numFmtId="2" fontId="7" fillId="0" borderId="11" xfId="0" applyNumberFormat="1" applyFont="1" applyBorder="1" applyAlignment="1" applyProtection="1">
      <alignment horizontal="center" vertical="center"/>
    </xf>
    <xf numFmtId="2" fontId="7" fillId="0" borderId="13" xfId="0" applyNumberFormat="1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vertical="center" wrapText="1"/>
    </xf>
    <xf numFmtId="2" fontId="14" fillId="0" borderId="16" xfId="0" applyNumberFormat="1" applyFont="1" applyBorder="1" applyAlignment="1" applyProtection="1">
      <alignment vertical="center"/>
    </xf>
    <xf numFmtId="2" fontId="14" fillId="0" borderId="17" xfId="0" applyNumberFormat="1" applyFont="1" applyBorder="1" applyAlignment="1" applyProtection="1">
      <alignment vertical="center"/>
    </xf>
    <xf numFmtId="0" fontId="8" fillId="0" borderId="1" xfId="0" applyFont="1" applyBorder="1" applyAlignment="1" applyProtection="1"/>
    <xf numFmtId="0" fontId="15" fillId="0" borderId="18" xfId="0" applyFont="1" applyBorder="1" applyAlignment="1" applyProtection="1">
      <alignment vertical="center" wrapText="1"/>
    </xf>
    <xf numFmtId="0" fontId="15" fillId="0" borderId="19" xfId="0" applyFont="1" applyBorder="1" applyAlignment="1" applyProtection="1">
      <alignment vertical="center" wrapText="1"/>
    </xf>
    <xf numFmtId="2" fontId="11" fillId="0" borderId="4" xfId="0" applyNumberFormat="1" applyFont="1" applyBorder="1" applyAlignment="1" applyProtection="1"/>
    <xf numFmtId="2" fontId="15" fillId="0" borderId="4" xfId="0" applyNumberFormat="1" applyFont="1" applyBorder="1" applyAlignment="1" applyProtection="1"/>
    <xf numFmtId="2" fontId="11" fillId="0" borderId="0" xfId="0" applyNumberFormat="1" applyFont="1" applyAlignment="1" applyProtection="1"/>
    <xf numFmtId="49" fontId="11" fillId="0" borderId="0" xfId="0" applyNumberFormat="1" applyFont="1" applyAlignment="1" applyProtection="1">
      <alignment horizontal="center"/>
    </xf>
    <xf numFmtId="0" fontId="15" fillId="0" borderId="20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2" fontId="16" fillId="0" borderId="1" xfId="0" applyNumberFormat="1" applyFont="1" applyBorder="1" applyAlignment="1" applyProtection="1"/>
    <xf numFmtId="0" fontId="15" fillId="0" borderId="3" xfId="0" applyFont="1" applyBorder="1" applyAlignment="1" applyProtection="1">
      <alignment vertical="center" wrapText="1"/>
    </xf>
    <xf numFmtId="0" fontId="15" fillId="0" borderId="4" xfId="0" applyFont="1" applyBorder="1" applyAlignment="1" applyProtection="1">
      <alignment vertical="center" wrapText="1"/>
    </xf>
    <xf numFmtId="2" fontId="16" fillId="0" borderId="4" xfId="0" applyNumberFormat="1" applyFont="1" applyBorder="1" applyAlignment="1" applyProtection="1"/>
    <xf numFmtId="0" fontId="2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/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</cellXfs>
  <cellStyles count="7">
    <cellStyle name="Обычный" xfId="0" builtinId="0"/>
    <cellStyle name="Обычный_2 неделя" xfId="1"/>
    <cellStyle name="Обычный_Лист1" xfId="2"/>
    <cellStyle name="Обычный_Лист2" xfId="3"/>
    <cellStyle name="Обычный_Лист3" xfId="4"/>
    <cellStyle name="Обычный_ХЭХ 1С" xfId="5"/>
    <cellStyle name="Обычный_ХЭХ из 1С  (2)" xfId="6"/>
  </cellStyles>
  <dxfs count="15"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ont>
        <color rgb="FF000000"/>
        <name val="Calibri"/>
      </font>
    </dxf>
    <dxf>
      <fill>
        <patternFill>
          <bgColor rgb="FFF2DCDB"/>
        </patternFill>
      </fill>
    </dxf>
    <dxf>
      <fill>
        <patternFill>
          <bgColor rgb="FFE6B9B8"/>
        </patternFill>
      </fill>
    </dxf>
    <dxf>
      <fill>
        <patternFill>
          <bgColor rgb="FFF2DCDB"/>
        </patternFill>
      </fill>
    </dxf>
    <dxf>
      <fill>
        <patternFill>
          <bgColor rgb="FFF2DCD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1"/>
  <sheetViews>
    <sheetView tabSelected="1" zoomScaleNormal="100" workbookViewId="0">
      <selection activeCell="A135" sqref="A135"/>
    </sheetView>
  </sheetViews>
  <sheetFormatPr defaultColWidth="9" defaultRowHeight="18.75" x14ac:dyDescent="0.3"/>
  <cols>
    <col min="1" max="1" width="33.140625" style="14" customWidth="1"/>
    <col min="2" max="2" width="9.85546875" style="15" customWidth="1"/>
    <col min="3" max="3" width="9.85546875" style="16" customWidth="1"/>
    <col min="4" max="5" width="10.28515625" style="16" customWidth="1"/>
    <col min="6" max="6" width="10.42578125" style="16" customWidth="1"/>
    <col min="7" max="8" width="8.140625" style="16" customWidth="1"/>
    <col min="9" max="9" width="8.42578125" style="16" customWidth="1"/>
    <col min="10" max="10" width="16.28515625" style="16" customWidth="1"/>
    <col min="11" max="11" width="21.28515625" style="17" customWidth="1"/>
    <col min="12" max="16384" width="9" style="14"/>
  </cols>
  <sheetData>
    <row r="2" spans="1:11" x14ac:dyDescent="0.3">
      <c r="F2" s="13" t="s">
        <v>0</v>
      </c>
      <c r="G2" s="13"/>
      <c r="H2" s="13"/>
      <c r="I2" s="13"/>
      <c r="J2" s="18"/>
    </row>
    <row r="3" spans="1:11" x14ac:dyDescent="0.3">
      <c r="F3" s="18"/>
      <c r="G3" s="18"/>
      <c r="H3" s="18"/>
      <c r="I3" s="18"/>
      <c r="J3" s="18"/>
    </row>
    <row r="4" spans="1:11" x14ac:dyDescent="0.3">
      <c r="G4" s="18"/>
    </row>
    <row r="6" spans="1:11" x14ac:dyDescent="0.3">
      <c r="A6" s="19"/>
      <c r="B6" s="19"/>
      <c r="C6" s="20"/>
      <c r="D6" s="20"/>
      <c r="E6" s="19"/>
      <c r="F6" s="19"/>
      <c r="G6" s="12"/>
      <c r="H6" s="12"/>
      <c r="I6" s="12"/>
      <c r="J6" s="12"/>
      <c r="K6" s="21"/>
    </row>
    <row r="7" spans="1:11" s="19" customFormat="1" x14ac:dyDescent="0.3">
      <c r="C7" s="20"/>
      <c r="D7" s="20"/>
      <c r="G7" s="12" t="s">
        <v>1</v>
      </c>
      <c r="H7" s="12"/>
      <c r="I7" s="12"/>
      <c r="J7" s="12"/>
    </row>
    <row r="8" spans="1:11" s="19" customFormat="1" ht="51.75" customHeight="1" x14ac:dyDescent="0.3">
      <c r="A8" s="11"/>
      <c r="B8" s="11"/>
      <c r="C8" s="11"/>
      <c r="D8" s="22"/>
      <c r="E8" s="23"/>
      <c r="F8" s="23"/>
      <c r="G8" s="10"/>
      <c r="H8" s="10"/>
      <c r="I8" s="10"/>
      <c r="J8" s="10"/>
      <c r="K8" s="24"/>
    </row>
    <row r="9" spans="1:11" s="23" customFormat="1" ht="21" customHeight="1" x14ac:dyDescent="0.2">
      <c r="A9" s="25"/>
      <c r="C9" s="22"/>
      <c r="D9" s="22"/>
      <c r="J9" s="26" t="s">
        <v>1</v>
      </c>
      <c r="K9" s="27"/>
    </row>
    <row r="10" spans="1:11" s="23" customFormat="1" x14ac:dyDescent="0.3">
      <c r="A10" s="19"/>
      <c r="B10" s="9"/>
      <c r="C10" s="9"/>
      <c r="D10" s="9"/>
      <c r="E10" s="19"/>
      <c r="F10" s="19"/>
      <c r="G10" s="19"/>
      <c r="H10" s="19"/>
      <c r="I10" s="19"/>
      <c r="J10" s="19"/>
      <c r="K10" s="28"/>
    </row>
    <row r="11" spans="1:11" s="19" customFormat="1" ht="22.5" customHeight="1" x14ac:dyDescent="0.3">
      <c r="A11" s="29"/>
      <c r="C11" s="20"/>
      <c r="D11" s="20"/>
      <c r="J11" s="20"/>
      <c r="K11" s="28"/>
    </row>
    <row r="12" spans="1:11" s="19" customFormat="1" ht="105" customHeight="1" x14ac:dyDescent="0.3">
      <c r="A12" s="8" t="s">
        <v>2</v>
      </c>
      <c r="B12" s="8"/>
      <c r="C12" s="8"/>
      <c r="D12" s="8"/>
      <c r="E12" s="8"/>
      <c r="F12" s="8"/>
      <c r="G12" s="8"/>
      <c r="H12" s="8"/>
      <c r="I12" s="8"/>
      <c r="J12" s="8"/>
      <c r="K12" s="30"/>
    </row>
    <row r="13" spans="1:11" s="32" customFormat="1" ht="15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0"/>
    </row>
    <row r="14" spans="1:11" s="32" customFormat="1" ht="15.75" customHeigh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0"/>
    </row>
    <row r="15" spans="1:11" s="32" customFormat="1" ht="15.7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0"/>
    </row>
    <row r="16" spans="1:11" s="32" customFormat="1" ht="15.75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3"/>
    </row>
    <row r="17" spans="1:11" s="32" customFormat="1" ht="15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3"/>
    </row>
    <row r="18" spans="1:11" s="32" customFormat="1" ht="15.7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0"/>
    </row>
    <row r="19" spans="1:11" s="32" customFormat="1" ht="15.75" customHeight="1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0"/>
    </row>
    <row r="20" spans="1:11" s="32" customFormat="1" ht="15.75" customHeigh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4"/>
    </row>
    <row r="21" spans="1:11" s="32" customFormat="1" ht="15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27"/>
    </row>
    <row r="22" spans="1:11" s="40" customFormat="1" ht="60.4" customHeight="1" x14ac:dyDescent="0.3">
      <c r="A22" s="35" t="s">
        <v>3</v>
      </c>
      <c r="B22" s="36" t="s">
        <v>4</v>
      </c>
      <c r="C22" s="7" t="s">
        <v>5</v>
      </c>
      <c r="D22" s="7"/>
      <c r="E22" s="7"/>
      <c r="F22" s="38" t="s">
        <v>6</v>
      </c>
      <c r="G22" s="7" t="s">
        <v>7</v>
      </c>
      <c r="H22" s="7"/>
      <c r="I22" s="7"/>
      <c r="J22" s="37" t="s">
        <v>8</v>
      </c>
      <c r="K22" s="39" t="s">
        <v>9</v>
      </c>
    </row>
    <row r="23" spans="1:11" s="40" customFormat="1" ht="24" customHeight="1" x14ac:dyDescent="0.3">
      <c r="A23" s="35"/>
      <c r="B23" s="36"/>
      <c r="C23" s="37" t="s">
        <v>10</v>
      </c>
      <c r="D23" s="37" t="s">
        <v>11</v>
      </c>
      <c r="E23" s="37" t="s">
        <v>12</v>
      </c>
      <c r="F23" s="38"/>
      <c r="G23" s="37" t="s">
        <v>13</v>
      </c>
      <c r="H23" s="37" t="s">
        <v>14</v>
      </c>
      <c r="I23" s="37" t="s">
        <v>15</v>
      </c>
      <c r="J23" s="41" t="s">
        <v>16</v>
      </c>
      <c r="K23" s="39"/>
    </row>
    <row r="24" spans="1:11" s="46" customFormat="1" ht="29.85" customHeight="1" x14ac:dyDescent="0.25">
      <c r="A24" s="42" t="s">
        <v>17</v>
      </c>
      <c r="B24" s="35"/>
      <c r="C24" s="35"/>
      <c r="D24" s="35"/>
      <c r="E24" s="35"/>
      <c r="F24" s="35"/>
      <c r="G24" s="43"/>
      <c r="H24" s="43"/>
      <c r="I24" s="43"/>
      <c r="J24" s="44"/>
      <c r="K24" s="45"/>
    </row>
    <row r="25" spans="1:11" ht="21.75" customHeight="1" x14ac:dyDescent="0.3">
      <c r="A25" s="6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s="53" customFormat="1" ht="15.75" x14ac:dyDescent="0.25">
      <c r="A26" s="47" t="s">
        <v>19</v>
      </c>
      <c r="B26" s="48">
        <v>100</v>
      </c>
      <c r="C26" s="49">
        <v>15.5</v>
      </c>
      <c r="D26" s="49">
        <v>11</v>
      </c>
      <c r="E26" s="49">
        <v>8.6999999999999993</v>
      </c>
      <c r="F26" s="49">
        <v>193</v>
      </c>
      <c r="G26" s="50">
        <v>0.08</v>
      </c>
      <c r="H26" s="50">
        <v>0.18</v>
      </c>
      <c r="I26" s="50">
        <v>0.8</v>
      </c>
      <c r="J26" s="51">
        <v>163</v>
      </c>
      <c r="K26" s="52" t="s">
        <v>20</v>
      </c>
    </row>
    <row r="27" spans="1:11" x14ac:dyDescent="0.3">
      <c r="A27" s="54" t="s">
        <v>21</v>
      </c>
      <c r="B27" s="55">
        <v>180</v>
      </c>
      <c r="C27" s="56">
        <v>6.79</v>
      </c>
      <c r="D27" s="56">
        <v>5.41</v>
      </c>
      <c r="E27" s="56">
        <v>31.72</v>
      </c>
      <c r="F27" s="56">
        <v>202.14</v>
      </c>
      <c r="G27" s="57">
        <v>5.0000000000000001E-3</v>
      </c>
      <c r="H27" s="57">
        <v>5.0000000000000001E-3</v>
      </c>
      <c r="I27" s="58">
        <v>0.11</v>
      </c>
      <c r="J27" s="59">
        <v>4.8600000000000003</v>
      </c>
      <c r="K27" s="60" t="s">
        <v>22</v>
      </c>
    </row>
    <row r="28" spans="1:11" s="46" customFormat="1" ht="15.75" x14ac:dyDescent="0.25">
      <c r="A28" s="47" t="s">
        <v>23</v>
      </c>
      <c r="B28" s="48" t="s">
        <v>24</v>
      </c>
      <c r="C28" s="49">
        <v>6.6</v>
      </c>
      <c r="D28" s="49">
        <v>0.26</v>
      </c>
      <c r="E28" s="49">
        <v>9.8000000000000007</v>
      </c>
      <c r="F28" s="49">
        <v>47</v>
      </c>
      <c r="G28" s="50">
        <v>0.03</v>
      </c>
      <c r="H28" s="50">
        <v>0.02</v>
      </c>
      <c r="I28" s="50">
        <v>10</v>
      </c>
      <c r="J28" s="51">
        <v>16</v>
      </c>
      <c r="K28" s="52" t="s">
        <v>25</v>
      </c>
    </row>
    <row r="29" spans="1:11" s="64" customFormat="1" ht="15.75" x14ac:dyDescent="0.2">
      <c r="A29" s="61" t="s">
        <v>26</v>
      </c>
      <c r="B29" s="62">
        <v>200</v>
      </c>
      <c r="C29" s="50">
        <v>7.0000000000000007E-2</v>
      </c>
      <c r="D29" s="50">
        <v>0.02</v>
      </c>
      <c r="E29" s="50">
        <v>15</v>
      </c>
      <c r="F29" s="50">
        <v>60</v>
      </c>
      <c r="G29" s="50">
        <f>0.28*0.2</f>
        <v>5.6000000000000008E-2</v>
      </c>
      <c r="H29" s="50">
        <f>0.94*0.2</f>
        <v>0.188</v>
      </c>
      <c r="I29" s="50">
        <f>7.94*0.2</f>
        <v>1.5880000000000001</v>
      </c>
      <c r="J29" s="51">
        <v>152.22</v>
      </c>
      <c r="K29" s="63" t="s">
        <v>27</v>
      </c>
    </row>
    <row r="30" spans="1:11" s="46" customFormat="1" ht="15.75" x14ac:dyDescent="0.25">
      <c r="A30" s="65" t="s">
        <v>28</v>
      </c>
      <c r="B30" s="66" t="s">
        <v>29</v>
      </c>
      <c r="C30" s="67">
        <v>3</v>
      </c>
      <c r="D30" s="67">
        <v>1.1599999999999999</v>
      </c>
      <c r="E30" s="67">
        <v>20.56</v>
      </c>
      <c r="F30" s="67">
        <v>104.8</v>
      </c>
      <c r="G30" s="68">
        <v>0.04</v>
      </c>
      <c r="H30" s="68">
        <v>0.01</v>
      </c>
      <c r="I30" s="68">
        <v>0</v>
      </c>
      <c r="J30" s="69">
        <v>7.6</v>
      </c>
      <c r="K30" s="52" t="s">
        <v>30</v>
      </c>
    </row>
    <row r="31" spans="1:11" s="46" customFormat="1" ht="15.75" x14ac:dyDescent="0.25">
      <c r="A31" s="65"/>
      <c r="B31" s="66"/>
      <c r="C31" s="67"/>
      <c r="D31" s="67"/>
      <c r="E31" s="67"/>
      <c r="F31" s="67"/>
      <c r="G31" s="68"/>
      <c r="H31" s="68"/>
      <c r="I31" s="68"/>
      <c r="J31" s="69"/>
      <c r="K31" s="52"/>
    </row>
    <row r="32" spans="1:11" s="46" customFormat="1" ht="15.75" x14ac:dyDescent="0.25">
      <c r="A32" s="70" t="s">
        <v>31</v>
      </c>
      <c r="B32" s="71">
        <v>580</v>
      </c>
      <c r="C32" s="72">
        <f t="shared" ref="C32:J32" si="0">SUM(C26:C30)</f>
        <v>31.96</v>
      </c>
      <c r="D32" s="37">
        <f t="shared" si="0"/>
        <v>17.850000000000001</v>
      </c>
      <c r="E32" s="72">
        <f t="shared" si="0"/>
        <v>85.78</v>
      </c>
      <c r="F32" s="72">
        <f t="shared" si="0"/>
        <v>606.93999999999994</v>
      </c>
      <c r="G32" s="72">
        <f t="shared" si="0"/>
        <v>0.21100000000000002</v>
      </c>
      <c r="H32" s="72">
        <f t="shared" si="0"/>
        <v>0.40300000000000002</v>
      </c>
      <c r="I32" s="72">
        <f t="shared" si="0"/>
        <v>12.498000000000001</v>
      </c>
      <c r="J32" s="72">
        <f t="shared" si="0"/>
        <v>343.68000000000006</v>
      </c>
      <c r="K32" s="52"/>
    </row>
    <row r="33" spans="1:11" s="46" customFormat="1" ht="19.5" customHeight="1" x14ac:dyDescent="0.25">
      <c r="A33" s="5" t="s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s="46" customFormat="1" ht="15.75" x14ac:dyDescent="0.25">
      <c r="A34" s="47" t="s">
        <v>23</v>
      </c>
      <c r="B34" s="48" t="s">
        <v>24</v>
      </c>
      <c r="C34" s="50">
        <v>0.67</v>
      </c>
      <c r="D34" s="50">
        <v>0.06</v>
      </c>
      <c r="E34" s="50">
        <v>2.1</v>
      </c>
      <c r="F34" s="50">
        <v>12</v>
      </c>
      <c r="G34" s="50">
        <v>0.01</v>
      </c>
      <c r="H34" s="50">
        <v>0.1</v>
      </c>
      <c r="I34" s="50">
        <v>0.1</v>
      </c>
      <c r="J34" s="51">
        <v>6</v>
      </c>
      <c r="K34" s="52"/>
    </row>
    <row r="35" spans="1:11" s="46" customFormat="1" ht="18.75" customHeight="1" x14ac:dyDescent="0.25">
      <c r="A35" s="73" t="s">
        <v>33</v>
      </c>
      <c r="B35" s="74">
        <v>250</v>
      </c>
      <c r="C35" s="75">
        <v>2</v>
      </c>
      <c r="D35" s="75">
        <v>5.2</v>
      </c>
      <c r="E35" s="75">
        <v>13.1</v>
      </c>
      <c r="F35" s="75">
        <v>106</v>
      </c>
      <c r="G35" s="76">
        <v>0.04</v>
      </c>
      <c r="H35" s="76">
        <v>0.04</v>
      </c>
      <c r="I35" s="76">
        <v>8.5399999999999991</v>
      </c>
      <c r="J35" s="77">
        <v>39.78</v>
      </c>
      <c r="K35" s="78" t="s">
        <v>34</v>
      </c>
    </row>
    <row r="36" spans="1:11" s="46" customFormat="1" ht="15.75" x14ac:dyDescent="0.25">
      <c r="A36" s="47" t="s">
        <v>35</v>
      </c>
      <c r="B36" s="48">
        <v>100</v>
      </c>
      <c r="C36" s="75">
        <v>10.5</v>
      </c>
      <c r="D36" s="75">
        <v>27.34</v>
      </c>
      <c r="E36" s="75">
        <v>10.82</v>
      </c>
      <c r="F36" s="75">
        <v>333.8</v>
      </c>
      <c r="G36" s="76">
        <v>0.28999999999999998</v>
      </c>
      <c r="H36" s="76">
        <v>0.08</v>
      </c>
      <c r="I36" s="76">
        <v>3.5</v>
      </c>
      <c r="J36" s="77">
        <v>9.41</v>
      </c>
      <c r="K36" s="52" t="s">
        <v>36</v>
      </c>
    </row>
    <row r="37" spans="1:11" s="46" customFormat="1" ht="31.5" customHeight="1" x14ac:dyDescent="0.25">
      <c r="A37" s="47" t="s">
        <v>37</v>
      </c>
      <c r="B37" s="48">
        <v>180</v>
      </c>
      <c r="C37" s="49">
        <v>8.6</v>
      </c>
      <c r="D37" s="49">
        <v>6.1</v>
      </c>
      <c r="E37" s="49">
        <v>38.64</v>
      </c>
      <c r="F37" s="49">
        <v>243.75</v>
      </c>
      <c r="G37" s="50">
        <v>0.21</v>
      </c>
      <c r="H37" s="50">
        <v>0.11</v>
      </c>
      <c r="I37" s="50">
        <v>0</v>
      </c>
      <c r="J37" s="51">
        <v>14.82</v>
      </c>
      <c r="K37" s="52" t="s">
        <v>38</v>
      </c>
    </row>
    <row r="38" spans="1:11" s="46" customFormat="1" ht="15.75" x14ac:dyDescent="0.25">
      <c r="A38" s="47" t="s">
        <v>39</v>
      </c>
      <c r="B38" s="48">
        <v>200</v>
      </c>
      <c r="C38" s="50">
        <v>0.16</v>
      </c>
      <c r="D38" s="50">
        <v>0.16</v>
      </c>
      <c r="E38" s="50">
        <v>27.88</v>
      </c>
      <c r="F38" s="50">
        <v>114.6</v>
      </c>
      <c r="G38" s="50">
        <v>0.01</v>
      </c>
      <c r="H38" s="50">
        <v>0.01</v>
      </c>
      <c r="I38" s="50">
        <v>0.9</v>
      </c>
      <c r="J38" s="51">
        <v>14.18</v>
      </c>
      <c r="K38" s="63" t="s">
        <v>40</v>
      </c>
    </row>
    <row r="39" spans="1:11" s="46" customFormat="1" ht="31.5" x14ac:dyDescent="0.25">
      <c r="A39" s="79" t="s">
        <v>41</v>
      </c>
      <c r="B39" s="48">
        <v>20</v>
      </c>
      <c r="C39" s="49">
        <v>1.1200000000000001</v>
      </c>
      <c r="D39" s="49">
        <v>0.22</v>
      </c>
      <c r="E39" s="49">
        <v>9.8800000000000008</v>
      </c>
      <c r="F39" s="49">
        <v>45.98</v>
      </c>
      <c r="G39" s="50">
        <v>0.02</v>
      </c>
      <c r="H39" s="50">
        <v>0</v>
      </c>
      <c r="I39" s="50">
        <v>0</v>
      </c>
      <c r="J39" s="51">
        <v>4.5999999999999996</v>
      </c>
      <c r="K39" s="52"/>
    </row>
    <row r="40" spans="1:11" s="46" customFormat="1" ht="15.75" x14ac:dyDescent="0.25">
      <c r="A40" s="65" t="s">
        <v>28</v>
      </c>
      <c r="B40" s="66" t="s">
        <v>29</v>
      </c>
      <c r="C40" s="67">
        <v>3</v>
      </c>
      <c r="D40" s="67">
        <v>1.1599999999999999</v>
      </c>
      <c r="E40" s="67">
        <v>20.56</v>
      </c>
      <c r="F40" s="67">
        <v>104.8</v>
      </c>
      <c r="G40" s="68">
        <v>0.04</v>
      </c>
      <c r="H40" s="68">
        <v>0.01</v>
      </c>
      <c r="I40" s="68">
        <v>0</v>
      </c>
      <c r="J40" s="69">
        <v>7.6</v>
      </c>
      <c r="K40" s="52" t="s">
        <v>30</v>
      </c>
    </row>
    <row r="41" spans="1:11" s="46" customFormat="1" ht="15.75" x14ac:dyDescent="0.25">
      <c r="A41" s="80" t="s">
        <v>42</v>
      </c>
      <c r="B41" s="71">
        <v>850</v>
      </c>
      <c r="C41" s="72">
        <f t="shared" ref="C41:J41" si="1">SUM(C34:C40)</f>
        <v>26.05</v>
      </c>
      <c r="D41" s="72">
        <f t="shared" si="1"/>
        <v>40.239999999999995</v>
      </c>
      <c r="E41" s="72">
        <f t="shared" si="1"/>
        <v>122.97999999999999</v>
      </c>
      <c r="F41" s="72">
        <f t="shared" si="1"/>
        <v>960.93</v>
      </c>
      <c r="G41" s="72">
        <f t="shared" si="1"/>
        <v>0.62</v>
      </c>
      <c r="H41" s="72">
        <f t="shared" si="1"/>
        <v>0.35000000000000003</v>
      </c>
      <c r="I41" s="72">
        <f t="shared" si="1"/>
        <v>13.04</v>
      </c>
      <c r="J41" s="72">
        <f t="shared" si="1"/>
        <v>96.389999999999986</v>
      </c>
      <c r="K41" s="81"/>
    </row>
    <row r="42" spans="1:11" s="46" customFormat="1" ht="17.25" customHeight="1" x14ac:dyDescent="0.25">
      <c r="A42" s="80" t="s">
        <v>43</v>
      </c>
      <c r="B42" s="71">
        <f t="shared" ref="B42:J42" si="2">B41+B32</f>
        <v>1430</v>
      </c>
      <c r="C42" s="72">
        <f t="shared" si="2"/>
        <v>58.010000000000005</v>
      </c>
      <c r="D42" s="72">
        <f t="shared" si="2"/>
        <v>58.089999999999996</v>
      </c>
      <c r="E42" s="72">
        <f t="shared" si="2"/>
        <v>208.76</v>
      </c>
      <c r="F42" s="72">
        <f t="shared" si="2"/>
        <v>1567.87</v>
      </c>
      <c r="G42" s="37">
        <f t="shared" si="2"/>
        <v>0.83099999999999996</v>
      </c>
      <c r="H42" s="37">
        <f t="shared" si="2"/>
        <v>0.75300000000000011</v>
      </c>
      <c r="I42" s="37">
        <f t="shared" si="2"/>
        <v>25.538</v>
      </c>
      <c r="J42" s="41">
        <f t="shared" si="2"/>
        <v>440.07000000000005</v>
      </c>
      <c r="K42" s="82"/>
    </row>
    <row r="43" spans="1:11" s="46" customFormat="1" ht="15" customHeight="1" x14ac:dyDescent="0.25">
      <c r="A43" s="42" t="s">
        <v>44</v>
      </c>
      <c r="B43" s="35"/>
      <c r="C43" s="35"/>
      <c r="D43" s="35"/>
      <c r="E43" s="35"/>
      <c r="F43" s="35"/>
      <c r="G43" s="43"/>
      <c r="H43" s="43"/>
      <c r="I43" s="43"/>
      <c r="J43" s="44"/>
      <c r="K43" s="45"/>
    </row>
    <row r="44" spans="1:11" s="46" customFormat="1" ht="19.5" customHeight="1" x14ac:dyDescent="0.25">
      <c r="A44" s="5" t="s">
        <v>18</v>
      </c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s="46" customFormat="1" ht="15.75" x14ac:dyDescent="0.25">
      <c r="A45" s="79" t="s">
        <v>23</v>
      </c>
      <c r="B45" s="83" t="s">
        <v>24</v>
      </c>
      <c r="C45" s="50">
        <v>0.67</v>
      </c>
      <c r="D45" s="50">
        <v>0.06</v>
      </c>
      <c r="E45" s="50">
        <v>2.1</v>
      </c>
      <c r="F45" s="50">
        <v>12</v>
      </c>
      <c r="G45" s="50">
        <v>0.01</v>
      </c>
      <c r="H45" s="50">
        <v>0.1</v>
      </c>
      <c r="I45" s="50">
        <v>0.1</v>
      </c>
      <c r="J45" s="51">
        <v>6</v>
      </c>
      <c r="K45" s="84"/>
    </row>
    <row r="46" spans="1:11" s="46" customFormat="1" ht="15.75" x14ac:dyDescent="0.25">
      <c r="A46" s="85" t="s">
        <v>45</v>
      </c>
      <c r="B46" s="86">
        <v>200</v>
      </c>
      <c r="C46" s="87">
        <v>18.010000000000002</v>
      </c>
      <c r="D46" s="87">
        <v>8.9499999999999993</v>
      </c>
      <c r="E46" s="87">
        <v>36.450000000000003</v>
      </c>
      <c r="F46" s="87">
        <v>298.66000000000003</v>
      </c>
      <c r="G46" s="87">
        <v>0.14000000000000001</v>
      </c>
      <c r="H46" s="87">
        <v>0.14000000000000001</v>
      </c>
      <c r="I46" s="87">
        <v>6.5</v>
      </c>
      <c r="J46" s="88">
        <v>36.090000000000003</v>
      </c>
      <c r="K46" s="89" t="s">
        <v>46</v>
      </c>
    </row>
    <row r="47" spans="1:11" s="64" customFormat="1" ht="15.75" x14ac:dyDescent="0.2">
      <c r="A47" s="90" t="s">
        <v>26</v>
      </c>
      <c r="B47" s="91">
        <v>200</v>
      </c>
      <c r="C47" s="92">
        <v>7.0000000000000007E-2</v>
      </c>
      <c r="D47" s="92">
        <v>0.02</v>
      </c>
      <c r="E47" s="92">
        <v>15</v>
      </c>
      <c r="F47" s="92">
        <v>60</v>
      </c>
      <c r="G47" s="92">
        <v>0</v>
      </c>
      <c r="H47" s="92">
        <v>0</v>
      </c>
      <c r="I47" s="92">
        <v>0.03</v>
      </c>
      <c r="J47" s="93">
        <v>11.1</v>
      </c>
      <c r="K47" s="94" t="s">
        <v>27</v>
      </c>
    </row>
    <row r="48" spans="1:11" s="46" customFormat="1" ht="15.75" x14ac:dyDescent="0.25">
      <c r="A48" s="65" t="s">
        <v>28</v>
      </c>
      <c r="B48" s="91" t="s">
        <v>29</v>
      </c>
      <c r="C48" s="67">
        <v>3</v>
      </c>
      <c r="D48" s="67">
        <v>1.1599999999999999</v>
      </c>
      <c r="E48" s="67">
        <v>20.56</v>
      </c>
      <c r="F48" s="67">
        <v>104.8</v>
      </c>
      <c r="G48" s="68">
        <v>0.04</v>
      </c>
      <c r="H48" s="68">
        <v>0.01</v>
      </c>
      <c r="I48" s="68">
        <v>0</v>
      </c>
      <c r="J48" s="69">
        <v>7.6</v>
      </c>
      <c r="K48" s="95" t="s">
        <v>47</v>
      </c>
    </row>
    <row r="49" spans="1:11" s="46" customFormat="1" ht="15.75" x14ac:dyDescent="0.25">
      <c r="A49" s="65" t="s">
        <v>48</v>
      </c>
      <c r="B49" s="91">
        <v>100</v>
      </c>
      <c r="C49" s="67">
        <v>0.4</v>
      </c>
      <c r="D49" s="67">
        <v>0.4</v>
      </c>
      <c r="E49" s="67">
        <v>9.8000000000000007</v>
      </c>
      <c r="F49" s="67">
        <v>47</v>
      </c>
      <c r="G49" s="68">
        <v>0.03</v>
      </c>
      <c r="H49" s="68">
        <v>0.02</v>
      </c>
      <c r="I49" s="68">
        <v>10</v>
      </c>
      <c r="J49" s="69">
        <v>16</v>
      </c>
      <c r="K49" s="95" t="s">
        <v>25</v>
      </c>
    </row>
    <row r="50" spans="1:11" s="46" customFormat="1" ht="15.75" x14ac:dyDescent="0.25">
      <c r="A50" s="96" t="s">
        <v>31</v>
      </c>
      <c r="B50" s="71">
        <v>600</v>
      </c>
      <c r="C50" s="72">
        <f t="shared" ref="C50:J50" si="3">SUM(C45:C48)</f>
        <v>21.750000000000004</v>
      </c>
      <c r="D50" s="72">
        <f t="shared" si="3"/>
        <v>10.19</v>
      </c>
      <c r="E50" s="72">
        <f t="shared" si="3"/>
        <v>74.11</v>
      </c>
      <c r="F50" s="72">
        <f t="shared" si="3"/>
        <v>475.46000000000004</v>
      </c>
      <c r="G50" s="72">
        <f t="shared" si="3"/>
        <v>0.19000000000000003</v>
      </c>
      <c r="H50" s="72">
        <f t="shared" si="3"/>
        <v>0.25</v>
      </c>
      <c r="I50" s="72">
        <f t="shared" si="3"/>
        <v>6.63</v>
      </c>
      <c r="J50" s="72">
        <f t="shared" si="3"/>
        <v>60.790000000000006</v>
      </c>
      <c r="K50" s="97"/>
    </row>
    <row r="51" spans="1:11" s="46" customFormat="1" ht="19.5" customHeight="1" x14ac:dyDescent="0.25">
      <c r="A51" s="5" t="s">
        <v>32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s="46" customFormat="1" ht="15.75" x14ac:dyDescent="0.25">
      <c r="A52" s="79" t="s">
        <v>23</v>
      </c>
      <c r="B52" s="83" t="s">
        <v>24</v>
      </c>
      <c r="C52" s="49">
        <v>0.67</v>
      </c>
      <c r="D52" s="49">
        <v>0.06</v>
      </c>
      <c r="E52" s="49">
        <v>2.1</v>
      </c>
      <c r="F52" s="49">
        <v>12</v>
      </c>
      <c r="G52" s="50">
        <v>0.01</v>
      </c>
      <c r="H52" s="50">
        <v>0.1</v>
      </c>
      <c r="I52" s="50">
        <v>0.1</v>
      </c>
      <c r="J52" s="51">
        <v>6</v>
      </c>
      <c r="K52" s="84"/>
    </row>
    <row r="53" spans="1:11" s="46" customFormat="1" ht="45" customHeight="1" x14ac:dyDescent="0.25">
      <c r="A53" s="98" t="s">
        <v>49</v>
      </c>
      <c r="B53" s="99">
        <v>250</v>
      </c>
      <c r="C53" s="87">
        <v>2.9</v>
      </c>
      <c r="D53" s="87">
        <v>2.5</v>
      </c>
      <c r="E53" s="87">
        <v>21</v>
      </c>
      <c r="F53" s="87">
        <v>120</v>
      </c>
      <c r="G53" s="87">
        <v>0.09</v>
      </c>
      <c r="H53" s="87">
        <v>0.05</v>
      </c>
      <c r="I53" s="87">
        <v>6.6</v>
      </c>
      <c r="J53" s="88">
        <v>23.36</v>
      </c>
      <c r="K53" s="100" t="s">
        <v>50</v>
      </c>
    </row>
    <row r="54" spans="1:11" s="46" customFormat="1" ht="31.5" x14ac:dyDescent="0.25">
      <c r="A54" s="98" t="s">
        <v>51</v>
      </c>
      <c r="B54" s="99">
        <v>100</v>
      </c>
      <c r="C54" s="87">
        <v>8.7799999999999994</v>
      </c>
      <c r="D54" s="87">
        <v>4.46</v>
      </c>
      <c r="E54" s="87">
        <v>3.42</v>
      </c>
      <c r="F54" s="87">
        <v>105</v>
      </c>
      <c r="G54" s="87">
        <v>0.05</v>
      </c>
      <c r="H54" s="87">
        <v>0.05</v>
      </c>
      <c r="I54" s="87">
        <v>3.36</v>
      </c>
      <c r="J54" s="88">
        <v>35.159999999999997</v>
      </c>
      <c r="K54" s="100" t="s">
        <v>52</v>
      </c>
    </row>
    <row r="55" spans="1:11" s="46" customFormat="1" ht="15.75" x14ac:dyDescent="0.25">
      <c r="A55" s="98" t="s">
        <v>53</v>
      </c>
      <c r="B55" s="101">
        <v>180</v>
      </c>
      <c r="C55" s="76">
        <v>3.84</v>
      </c>
      <c r="D55" s="76">
        <v>6.98</v>
      </c>
      <c r="E55" s="76">
        <v>20.48</v>
      </c>
      <c r="F55" s="76">
        <v>157.05000000000001</v>
      </c>
      <c r="G55" s="76">
        <v>0.14000000000000001</v>
      </c>
      <c r="H55" s="76">
        <v>0.11</v>
      </c>
      <c r="I55" s="76">
        <v>18.16</v>
      </c>
      <c r="J55" s="77">
        <v>37.700000000000003</v>
      </c>
      <c r="K55" s="102" t="s">
        <v>54</v>
      </c>
    </row>
    <row r="56" spans="1:11" s="46" customFormat="1" ht="15.75" x14ac:dyDescent="0.25">
      <c r="A56" s="79" t="s">
        <v>39</v>
      </c>
      <c r="B56" s="83">
        <v>200</v>
      </c>
      <c r="C56" s="50">
        <v>0.31</v>
      </c>
      <c r="D56" s="50">
        <v>0</v>
      </c>
      <c r="E56" s="50">
        <v>39.4</v>
      </c>
      <c r="F56" s="50">
        <v>160</v>
      </c>
      <c r="G56" s="50">
        <v>0.01</v>
      </c>
      <c r="H56" s="103">
        <v>0.02</v>
      </c>
      <c r="I56" s="50">
        <v>2.4</v>
      </c>
      <c r="J56" s="51">
        <v>22.46</v>
      </c>
      <c r="K56" s="104" t="s">
        <v>55</v>
      </c>
    </row>
    <row r="57" spans="1:11" s="46" customFormat="1" ht="15.75" x14ac:dyDescent="0.25">
      <c r="A57" s="65" t="s">
        <v>28</v>
      </c>
      <c r="B57" s="91" t="s">
        <v>29</v>
      </c>
      <c r="C57" s="67">
        <v>3</v>
      </c>
      <c r="D57" s="67">
        <v>1.1599999999999999</v>
      </c>
      <c r="E57" s="67">
        <v>20.56</v>
      </c>
      <c r="F57" s="67">
        <v>104.8</v>
      </c>
      <c r="G57" s="68">
        <v>0.04</v>
      </c>
      <c r="H57" s="68">
        <v>0.01</v>
      </c>
      <c r="I57" s="68">
        <v>0</v>
      </c>
      <c r="J57" s="69">
        <v>7.6</v>
      </c>
      <c r="K57" s="95" t="s">
        <v>30</v>
      </c>
    </row>
    <row r="58" spans="1:11" s="46" customFormat="1" ht="31.5" x14ac:dyDescent="0.25">
      <c r="A58" s="79" t="s">
        <v>41</v>
      </c>
      <c r="B58" s="83">
        <v>20</v>
      </c>
      <c r="C58" s="49">
        <v>1.1200000000000001</v>
      </c>
      <c r="D58" s="49">
        <v>0.22</v>
      </c>
      <c r="E58" s="49">
        <v>9.8800000000000008</v>
      </c>
      <c r="F58" s="49">
        <v>45.98</v>
      </c>
      <c r="G58" s="50">
        <v>0.02</v>
      </c>
      <c r="H58" s="50">
        <v>0</v>
      </c>
      <c r="I58" s="50">
        <v>0</v>
      </c>
      <c r="J58" s="51">
        <v>4.5999999999999996</v>
      </c>
      <c r="K58" s="95"/>
    </row>
    <row r="59" spans="1:11" s="46" customFormat="1" ht="15.75" x14ac:dyDescent="0.25">
      <c r="A59" s="79"/>
      <c r="B59" s="83"/>
      <c r="C59" s="49"/>
      <c r="D59" s="49"/>
      <c r="E59" s="49"/>
      <c r="F59" s="49"/>
      <c r="G59" s="50"/>
      <c r="H59" s="50"/>
      <c r="I59" s="50"/>
      <c r="J59" s="51"/>
      <c r="K59" s="95"/>
    </row>
    <row r="60" spans="1:11" s="64" customFormat="1" ht="15.75" x14ac:dyDescent="0.2">
      <c r="A60" s="96" t="s">
        <v>42</v>
      </c>
      <c r="B60" s="105">
        <f>SUM(B52:B59)</f>
        <v>750</v>
      </c>
      <c r="C60" s="37">
        <f t="shared" ref="C60:J60" si="4">C52+C53+C54+C55+C56+C57+C58+C59</f>
        <v>20.619999999999997</v>
      </c>
      <c r="D60" s="37">
        <f t="shared" si="4"/>
        <v>15.38</v>
      </c>
      <c r="E60" s="37">
        <f t="shared" si="4"/>
        <v>116.84</v>
      </c>
      <c r="F60" s="37">
        <f t="shared" si="4"/>
        <v>704.82999999999993</v>
      </c>
      <c r="G60" s="37">
        <f t="shared" si="4"/>
        <v>0.36000000000000004</v>
      </c>
      <c r="H60" s="37">
        <f t="shared" si="4"/>
        <v>0.34</v>
      </c>
      <c r="I60" s="37">
        <f t="shared" si="4"/>
        <v>30.619999999999997</v>
      </c>
      <c r="J60" s="37">
        <f t="shared" si="4"/>
        <v>136.88</v>
      </c>
      <c r="K60" s="97"/>
    </row>
    <row r="61" spans="1:11" s="46" customFormat="1" ht="15.75" x14ac:dyDescent="0.25">
      <c r="A61" s="106" t="s">
        <v>56</v>
      </c>
      <c r="B61" s="105">
        <f t="shared" ref="B61:J61" si="5">B60+B50</f>
        <v>1350</v>
      </c>
      <c r="C61" s="37">
        <f t="shared" si="5"/>
        <v>42.370000000000005</v>
      </c>
      <c r="D61" s="37">
        <f t="shared" si="5"/>
        <v>25.57</v>
      </c>
      <c r="E61" s="37">
        <f t="shared" si="5"/>
        <v>190.95</v>
      </c>
      <c r="F61" s="37">
        <f t="shared" si="5"/>
        <v>1180.29</v>
      </c>
      <c r="G61" s="37">
        <f t="shared" si="5"/>
        <v>0.55000000000000004</v>
      </c>
      <c r="H61" s="37">
        <f t="shared" si="5"/>
        <v>0.59000000000000008</v>
      </c>
      <c r="I61" s="37">
        <f t="shared" si="5"/>
        <v>37.25</v>
      </c>
      <c r="J61" s="41">
        <f t="shared" si="5"/>
        <v>197.67000000000002</v>
      </c>
      <c r="K61" s="107"/>
    </row>
    <row r="62" spans="1:11" s="46" customFormat="1" ht="17.25" customHeight="1" x14ac:dyDescent="0.25">
      <c r="A62" s="35" t="s">
        <v>57</v>
      </c>
      <c r="B62" s="35"/>
      <c r="C62" s="35"/>
      <c r="D62" s="35"/>
      <c r="E62" s="35"/>
      <c r="F62" s="35"/>
      <c r="G62" s="43"/>
      <c r="H62" s="43"/>
      <c r="I62" s="43"/>
      <c r="J62" s="44"/>
      <c r="K62" s="45"/>
    </row>
    <row r="63" spans="1:11" s="46" customFormat="1" ht="19.5" customHeight="1" x14ac:dyDescent="0.25">
      <c r="A63" s="5" t="s">
        <v>18</v>
      </c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s="46" customFormat="1" ht="15.75" x14ac:dyDescent="0.25">
      <c r="A64" s="85" t="s">
        <v>23</v>
      </c>
      <c r="B64" s="86" t="s">
        <v>29</v>
      </c>
      <c r="C64" s="49">
        <v>0.67</v>
      </c>
      <c r="D64" s="49">
        <v>0.06</v>
      </c>
      <c r="E64" s="49">
        <v>2.1</v>
      </c>
      <c r="F64" s="49">
        <v>12</v>
      </c>
      <c r="G64" s="50">
        <v>0.01</v>
      </c>
      <c r="H64" s="50">
        <v>0.1</v>
      </c>
      <c r="I64" s="50">
        <v>0.1</v>
      </c>
      <c r="J64" s="51">
        <v>6</v>
      </c>
      <c r="K64" s="89"/>
    </row>
    <row r="65" spans="1:11" s="46" customFormat="1" ht="15.75" x14ac:dyDescent="0.25">
      <c r="A65" s="61" t="s">
        <v>58</v>
      </c>
      <c r="B65" s="86">
        <v>100</v>
      </c>
      <c r="C65" s="76">
        <v>8.8000000000000007</v>
      </c>
      <c r="D65" s="76">
        <v>11.81</v>
      </c>
      <c r="E65" s="76">
        <v>9.34</v>
      </c>
      <c r="F65" s="76">
        <v>180</v>
      </c>
      <c r="G65" s="76">
        <v>0.1</v>
      </c>
      <c r="H65" s="76">
        <v>0.01</v>
      </c>
      <c r="I65" s="76">
        <v>0.01</v>
      </c>
      <c r="J65" s="77">
        <v>14.82</v>
      </c>
      <c r="K65" s="89" t="s">
        <v>59</v>
      </c>
    </row>
    <row r="66" spans="1:11" s="108" customFormat="1" ht="15.75" x14ac:dyDescent="0.25">
      <c r="A66" s="79" t="s">
        <v>60</v>
      </c>
      <c r="B66" s="83">
        <v>180</v>
      </c>
      <c r="C66" s="50">
        <v>6.6</v>
      </c>
      <c r="D66" s="50">
        <v>5.73</v>
      </c>
      <c r="E66" s="50">
        <v>37.880000000000003</v>
      </c>
      <c r="F66" s="50">
        <v>229.5</v>
      </c>
      <c r="G66" s="50">
        <v>0</v>
      </c>
      <c r="H66" s="50">
        <v>0.17</v>
      </c>
      <c r="I66" s="50">
        <v>0.02</v>
      </c>
      <c r="J66" s="51">
        <v>16.64</v>
      </c>
      <c r="K66" s="95" t="s">
        <v>38</v>
      </c>
    </row>
    <row r="67" spans="1:11" s="64" customFormat="1" ht="15.75" x14ac:dyDescent="0.2">
      <c r="A67" s="90" t="s">
        <v>26</v>
      </c>
      <c r="B67" s="91">
        <v>200</v>
      </c>
      <c r="C67" s="92">
        <v>7.0000000000000007E-2</v>
      </c>
      <c r="D67" s="92">
        <v>0.02</v>
      </c>
      <c r="E67" s="92">
        <v>15</v>
      </c>
      <c r="F67" s="92">
        <v>60</v>
      </c>
      <c r="G67" s="92">
        <v>0</v>
      </c>
      <c r="H67" s="92">
        <v>0</v>
      </c>
      <c r="I67" s="92">
        <v>0.03</v>
      </c>
      <c r="J67" s="93">
        <v>11.1</v>
      </c>
      <c r="K67" s="94" t="s">
        <v>27</v>
      </c>
    </row>
    <row r="68" spans="1:11" s="64" customFormat="1" ht="15.75" x14ac:dyDescent="0.2">
      <c r="A68" s="65" t="s">
        <v>28</v>
      </c>
      <c r="B68" s="91" t="s">
        <v>29</v>
      </c>
      <c r="C68" s="67">
        <v>3</v>
      </c>
      <c r="D68" s="67">
        <v>1.1599999999999999</v>
      </c>
      <c r="E68" s="67">
        <v>20.56</v>
      </c>
      <c r="F68" s="67">
        <v>104.8</v>
      </c>
      <c r="G68" s="68">
        <v>0.04</v>
      </c>
      <c r="H68" s="68">
        <v>0.01</v>
      </c>
      <c r="I68" s="68">
        <v>0</v>
      </c>
      <c r="J68" s="69">
        <v>7.6</v>
      </c>
      <c r="K68" s="95" t="s">
        <v>30</v>
      </c>
    </row>
    <row r="69" spans="1:11" s="64" customFormat="1" ht="15.75" x14ac:dyDescent="0.2">
      <c r="A69" s="96" t="s">
        <v>31</v>
      </c>
      <c r="B69" s="105">
        <v>600</v>
      </c>
      <c r="C69" s="37">
        <f t="shared" ref="C69:J69" si="6">SUM(C64:C68)</f>
        <v>19.14</v>
      </c>
      <c r="D69" s="37">
        <f t="shared" si="6"/>
        <v>18.78</v>
      </c>
      <c r="E69" s="37">
        <f t="shared" si="6"/>
        <v>84.88</v>
      </c>
      <c r="F69" s="37">
        <f t="shared" si="6"/>
        <v>586.29999999999995</v>
      </c>
      <c r="G69" s="37">
        <f t="shared" si="6"/>
        <v>0.15</v>
      </c>
      <c r="H69" s="37">
        <f t="shared" si="6"/>
        <v>0.29000000000000004</v>
      </c>
      <c r="I69" s="37">
        <f t="shared" si="6"/>
        <v>0.16</v>
      </c>
      <c r="J69" s="41">
        <f t="shared" si="6"/>
        <v>56.160000000000004</v>
      </c>
      <c r="K69" s="97"/>
    </row>
    <row r="70" spans="1:11" s="46" customFormat="1" ht="19.5" customHeight="1" x14ac:dyDescent="0.25">
      <c r="A70" s="5" t="s">
        <v>32</v>
      </c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s="64" customFormat="1" ht="15.75" x14ac:dyDescent="0.2">
      <c r="A71" s="85" t="s">
        <v>23</v>
      </c>
      <c r="B71" s="86" t="s">
        <v>24</v>
      </c>
      <c r="C71" s="49">
        <v>0.67</v>
      </c>
      <c r="D71" s="49">
        <v>0.06</v>
      </c>
      <c r="E71" s="49">
        <v>2.1</v>
      </c>
      <c r="F71" s="49">
        <v>12</v>
      </c>
      <c r="G71" s="50">
        <v>0.01</v>
      </c>
      <c r="H71" s="50">
        <v>0.1</v>
      </c>
      <c r="I71" s="50">
        <v>0.1</v>
      </c>
      <c r="J71" s="51">
        <v>6</v>
      </c>
      <c r="K71" s="89"/>
    </row>
    <row r="72" spans="1:11" s="108" customFormat="1" ht="31.5" x14ac:dyDescent="0.25">
      <c r="A72" s="61" t="s">
        <v>61</v>
      </c>
      <c r="B72" s="62">
        <v>250</v>
      </c>
      <c r="C72" s="76">
        <v>5.48</v>
      </c>
      <c r="D72" s="76">
        <v>5.27</v>
      </c>
      <c r="E72" s="76">
        <v>16.53</v>
      </c>
      <c r="F72" s="76">
        <v>148.25</v>
      </c>
      <c r="G72" s="76">
        <v>0.18</v>
      </c>
      <c r="H72" s="76">
        <v>0.06</v>
      </c>
      <c r="I72" s="76">
        <v>4.66</v>
      </c>
      <c r="J72" s="77">
        <v>34.14</v>
      </c>
      <c r="K72" s="63" t="s">
        <v>62</v>
      </c>
    </row>
    <row r="73" spans="1:11" s="46" customFormat="1" ht="15.75" x14ac:dyDescent="0.25">
      <c r="A73" s="109" t="s">
        <v>63</v>
      </c>
      <c r="B73" s="110">
        <v>100</v>
      </c>
      <c r="C73" s="68">
        <v>10.039999999999999</v>
      </c>
      <c r="D73" s="68">
        <v>11.33</v>
      </c>
      <c r="E73" s="68">
        <v>11.88</v>
      </c>
      <c r="F73" s="68">
        <v>190</v>
      </c>
      <c r="G73" s="68">
        <v>0.03</v>
      </c>
      <c r="H73" s="68">
        <v>0.13</v>
      </c>
      <c r="I73" s="68">
        <v>19.2</v>
      </c>
      <c r="J73" s="69">
        <v>45.8</v>
      </c>
      <c r="K73" s="111" t="s">
        <v>36</v>
      </c>
    </row>
    <row r="74" spans="1:11" s="46" customFormat="1" ht="15.75" x14ac:dyDescent="0.25">
      <c r="A74" s="109" t="s">
        <v>64</v>
      </c>
      <c r="B74" s="110">
        <v>180</v>
      </c>
      <c r="C74" s="50">
        <v>6.79</v>
      </c>
      <c r="D74" s="50">
        <v>5.41</v>
      </c>
      <c r="E74" s="50">
        <v>31.72</v>
      </c>
      <c r="F74" s="50">
        <v>202.14</v>
      </c>
      <c r="G74" s="50">
        <v>0.06</v>
      </c>
      <c r="H74" s="50">
        <v>0.03</v>
      </c>
      <c r="I74" s="50">
        <v>0</v>
      </c>
      <c r="J74" s="51">
        <v>4.8600000000000003</v>
      </c>
      <c r="K74" s="63" t="s">
        <v>65</v>
      </c>
    </row>
    <row r="75" spans="1:11" s="64" customFormat="1" ht="15.75" x14ac:dyDescent="0.2">
      <c r="A75" s="79" t="s">
        <v>39</v>
      </c>
      <c r="B75" s="83">
        <v>200</v>
      </c>
      <c r="C75" s="50">
        <v>0.6</v>
      </c>
      <c r="D75" s="50">
        <v>0.09</v>
      </c>
      <c r="E75" s="50">
        <v>32</v>
      </c>
      <c r="F75" s="50">
        <v>132.80000000000001</v>
      </c>
      <c r="G75" s="50">
        <f>0.06*0.2</f>
        <v>1.2E-2</v>
      </c>
      <c r="H75" s="50">
        <v>0.2</v>
      </c>
      <c r="I75" s="50">
        <v>0.7</v>
      </c>
      <c r="J75" s="51">
        <v>32.4</v>
      </c>
      <c r="K75" s="63" t="s">
        <v>66</v>
      </c>
    </row>
    <row r="76" spans="1:11" s="64" customFormat="1" ht="15.75" x14ac:dyDescent="0.2">
      <c r="A76" s="65" t="s">
        <v>28</v>
      </c>
      <c r="B76" s="91" t="s">
        <v>29</v>
      </c>
      <c r="C76" s="67">
        <v>3</v>
      </c>
      <c r="D76" s="67">
        <v>1.1599999999999999</v>
      </c>
      <c r="E76" s="67">
        <v>20.56</v>
      </c>
      <c r="F76" s="67">
        <v>104.8</v>
      </c>
      <c r="G76" s="68">
        <v>0.04</v>
      </c>
      <c r="H76" s="68">
        <v>0.01</v>
      </c>
      <c r="I76" s="68">
        <v>0</v>
      </c>
      <c r="J76" s="69">
        <v>7.6</v>
      </c>
      <c r="K76" s="95" t="s">
        <v>30</v>
      </c>
    </row>
    <row r="77" spans="1:11" s="64" customFormat="1" ht="31.5" x14ac:dyDescent="0.2">
      <c r="A77" s="79" t="s">
        <v>41</v>
      </c>
      <c r="B77" s="83">
        <v>20</v>
      </c>
      <c r="C77" s="49">
        <v>1.1200000000000001</v>
      </c>
      <c r="D77" s="49">
        <v>0.22</v>
      </c>
      <c r="E77" s="49">
        <v>9.8800000000000008</v>
      </c>
      <c r="F77" s="49">
        <v>45.98</v>
      </c>
      <c r="G77" s="50">
        <v>0.02</v>
      </c>
      <c r="H77" s="50">
        <v>0</v>
      </c>
      <c r="I77" s="50">
        <v>0</v>
      </c>
      <c r="J77" s="51">
        <v>4.5999999999999996</v>
      </c>
      <c r="K77" s="95"/>
    </row>
    <row r="78" spans="1:11" s="64" customFormat="1" ht="15.75" x14ac:dyDescent="0.2">
      <c r="A78" s="96" t="s">
        <v>42</v>
      </c>
      <c r="B78" s="105">
        <v>850</v>
      </c>
      <c r="C78" s="37">
        <f t="shared" ref="C78:J78" si="7">SUM(C71:C77)</f>
        <v>27.7</v>
      </c>
      <c r="D78" s="37">
        <f t="shared" si="7"/>
        <v>23.54</v>
      </c>
      <c r="E78" s="37">
        <f t="shared" si="7"/>
        <v>124.67</v>
      </c>
      <c r="F78" s="37">
        <f t="shared" si="7"/>
        <v>835.97</v>
      </c>
      <c r="G78" s="37">
        <f t="shared" si="7"/>
        <v>0.35200000000000004</v>
      </c>
      <c r="H78" s="37">
        <f t="shared" si="7"/>
        <v>0.53</v>
      </c>
      <c r="I78" s="37">
        <f t="shared" si="7"/>
        <v>24.66</v>
      </c>
      <c r="J78" s="41">
        <f t="shared" si="7"/>
        <v>135.39999999999998</v>
      </c>
      <c r="K78" s="97"/>
    </row>
    <row r="79" spans="1:11" s="64" customFormat="1" ht="15.75" x14ac:dyDescent="0.2">
      <c r="A79" s="96" t="s">
        <v>67</v>
      </c>
      <c r="B79" s="105">
        <f t="shared" ref="B79:J79" si="8">B78+B69</f>
        <v>1450</v>
      </c>
      <c r="C79" s="37">
        <f t="shared" si="8"/>
        <v>46.84</v>
      </c>
      <c r="D79" s="37">
        <f t="shared" si="8"/>
        <v>42.32</v>
      </c>
      <c r="E79" s="37">
        <f t="shared" si="8"/>
        <v>209.55</v>
      </c>
      <c r="F79" s="37">
        <f t="shared" si="8"/>
        <v>1422.27</v>
      </c>
      <c r="G79" s="37">
        <f t="shared" si="8"/>
        <v>0.502</v>
      </c>
      <c r="H79" s="37">
        <f t="shared" si="8"/>
        <v>0.82000000000000006</v>
      </c>
      <c r="I79" s="37">
        <f t="shared" si="8"/>
        <v>24.82</v>
      </c>
      <c r="J79" s="41">
        <f t="shared" si="8"/>
        <v>191.55999999999997</v>
      </c>
      <c r="K79" s="112"/>
    </row>
    <row r="80" spans="1:11" s="64" customFormat="1" ht="16.5" customHeight="1" x14ac:dyDescent="0.2">
      <c r="A80" s="35" t="s">
        <v>68</v>
      </c>
      <c r="B80" s="35"/>
      <c r="C80" s="35"/>
      <c r="D80" s="35"/>
      <c r="E80" s="35"/>
      <c r="F80" s="35"/>
      <c r="G80" s="113"/>
      <c r="H80" s="113"/>
      <c r="I80" s="113"/>
      <c r="J80" s="114"/>
      <c r="K80" s="115"/>
    </row>
    <row r="81" spans="1:11" s="46" customFormat="1" ht="19.5" customHeight="1" x14ac:dyDescent="0.25">
      <c r="A81" s="5" t="s">
        <v>18</v>
      </c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s="64" customFormat="1" ht="15.75" x14ac:dyDescent="0.2">
      <c r="A82" s="61" t="s">
        <v>69</v>
      </c>
      <c r="B82" s="86">
        <v>100</v>
      </c>
      <c r="C82" s="76">
        <v>9.0399999999999991</v>
      </c>
      <c r="D82" s="76">
        <v>10.199999999999999</v>
      </c>
      <c r="E82" s="76">
        <v>10.69</v>
      </c>
      <c r="F82" s="76">
        <v>171</v>
      </c>
      <c r="G82" s="76">
        <v>0.08</v>
      </c>
      <c r="H82" s="76">
        <v>0.22</v>
      </c>
      <c r="I82" s="76">
        <v>2.72</v>
      </c>
      <c r="J82" s="77">
        <v>137.04</v>
      </c>
      <c r="K82" s="89" t="s">
        <v>36</v>
      </c>
    </row>
    <row r="83" spans="1:11" s="64" customFormat="1" ht="15.75" x14ac:dyDescent="0.2">
      <c r="A83" s="61" t="s">
        <v>70</v>
      </c>
      <c r="B83" s="86">
        <v>180</v>
      </c>
      <c r="C83" s="76">
        <v>5.51</v>
      </c>
      <c r="D83" s="76">
        <v>8.8699999999999992</v>
      </c>
      <c r="E83" s="76">
        <v>33.700000000000003</v>
      </c>
      <c r="F83" s="76">
        <v>246.4</v>
      </c>
      <c r="G83" s="76">
        <v>0.12</v>
      </c>
      <c r="H83" s="76">
        <v>0.05</v>
      </c>
      <c r="I83" s="76">
        <v>0</v>
      </c>
      <c r="J83" s="77">
        <v>24.05</v>
      </c>
      <c r="K83" s="89" t="s">
        <v>38</v>
      </c>
    </row>
    <row r="84" spans="1:11" s="64" customFormat="1" ht="15.75" x14ac:dyDescent="0.2">
      <c r="A84" s="61" t="s">
        <v>23</v>
      </c>
      <c r="B84" s="86" t="s">
        <v>24</v>
      </c>
      <c r="C84" s="76">
        <v>0.67</v>
      </c>
      <c r="D84" s="76">
        <v>0.06</v>
      </c>
      <c r="E84" s="76">
        <v>2.1</v>
      </c>
      <c r="F84" s="76">
        <v>12</v>
      </c>
      <c r="G84" s="76">
        <v>0.04</v>
      </c>
      <c r="H84" s="76">
        <v>0.1</v>
      </c>
      <c r="I84" s="76">
        <v>0.1</v>
      </c>
      <c r="J84" s="77">
        <v>6</v>
      </c>
      <c r="K84" s="89"/>
    </row>
    <row r="85" spans="1:11" s="46" customFormat="1" ht="18.75" customHeight="1" x14ac:dyDescent="0.25">
      <c r="A85" s="79" t="s">
        <v>48</v>
      </c>
      <c r="B85" s="83">
        <v>100</v>
      </c>
      <c r="C85" s="49">
        <v>0.4</v>
      </c>
      <c r="D85" s="49">
        <v>0.4</v>
      </c>
      <c r="E85" s="49">
        <v>9.8000000000000007</v>
      </c>
      <c r="F85" s="49">
        <v>47</v>
      </c>
      <c r="G85" s="50">
        <v>0.03</v>
      </c>
      <c r="H85" s="50">
        <v>0.02</v>
      </c>
      <c r="I85" s="50">
        <v>10</v>
      </c>
      <c r="J85" s="51">
        <v>16</v>
      </c>
      <c r="K85" s="95" t="s">
        <v>25</v>
      </c>
    </row>
    <row r="86" spans="1:11" s="46" customFormat="1" ht="15.75" x14ac:dyDescent="0.25">
      <c r="A86" s="90" t="s">
        <v>26</v>
      </c>
      <c r="B86" s="91">
        <v>200</v>
      </c>
      <c r="C86" s="92">
        <v>7.0000000000000007E-2</v>
      </c>
      <c r="D86" s="92">
        <v>0.02</v>
      </c>
      <c r="E86" s="92">
        <v>15</v>
      </c>
      <c r="F86" s="92">
        <v>60</v>
      </c>
      <c r="G86" s="92">
        <v>0</v>
      </c>
      <c r="H86" s="92">
        <v>0</v>
      </c>
      <c r="I86" s="92">
        <v>0.03</v>
      </c>
      <c r="J86" s="93">
        <v>11.1</v>
      </c>
      <c r="K86" s="94" t="s">
        <v>27</v>
      </c>
    </row>
    <row r="87" spans="1:11" s="64" customFormat="1" ht="15.75" x14ac:dyDescent="0.2">
      <c r="A87" s="65" t="s">
        <v>28</v>
      </c>
      <c r="B87" s="91" t="s">
        <v>29</v>
      </c>
      <c r="C87" s="67">
        <v>3</v>
      </c>
      <c r="D87" s="67">
        <v>1.1599999999999999</v>
      </c>
      <c r="E87" s="67">
        <v>20.56</v>
      </c>
      <c r="F87" s="67">
        <v>104.8</v>
      </c>
      <c r="G87" s="68">
        <v>0.04</v>
      </c>
      <c r="H87" s="68">
        <v>0.01</v>
      </c>
      <c r="I87" s="68">
        <v>0</v>
      </c>
      <c r="J87" s="69">
        <v>7.6</v>
      </c>
      <c r="K87" s="95" t="s">
        <v>47</v>
      </c>
    </row>
    <row r="88" spans="1:11" s="64" customFormat="1" ht="15.75" x14ac:dyDescent="0.2">
      <c r="A88" s="96" t="s">
        <v>31</v>
      </c>
      <c r="B88" s="105">
        <v>680</v>
      </c>
      <c r="C88" s="37">
        <f t="shared" ref="C88:J88" si="9">SUM(C82:C87)</f>
        <v>18.689999999999998</v>
      </c>
      <c r="D88" s="37">
        <f t="shared" si="9"/>
        <v>20.709999999999997</v>
      </c>
      <c r="E88" s="37">
        <f t="shared" si="9"/>
        <v>91.850000000000009</v>
      </c>
      <c r="F88" s="37">
        <f t="shared" si="9"/>
        <v>641.19999999999993</v>
      </c>
      <c r="G88" s="37">
        <f t="shared" si="9"/>
        <v>0.31</v>
      </c>
      <c r="H88" s="37">
        <f t="shared" si="9"/>
        <v>0.4</v>
      </c>
      <c r="I88" s="37">
        <f t="shared" si="9"/>
        <v>12.85</v>
      </c>
      <c r="J88" s="41">
        <f t="shared" si="9"/>
        <v>201.79</v>
      </c>
      <c r="K88" s="97"/>
    </row>
    <row r="89" spans="1:11" s="46" customFormat="1" ht="19.5" customHeight="1" x14ac:dyDescent="0.25">
      <c r="A89" s="5" t="s">
        <v>32</v>
      </c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s="64" customFormat="1" ht="15.75" x14ac:dyDescent="0.2">
      <c r="A90" s="61" t="s">
        <v>23</v>
      </c>
      <c r="B90" s="62" t="s">
        <v>29</v>
      </c>
      <c r="C90" s="49">
        <v>0.67</v>
      </c>
      <c r="D90" s="49">
        <v>0.06</v>
      </c>
      <c r="E90" s="49">
        <v>2.1</v>
      </c>
      <c r="F90" s="49">
        <v>12</v>
      </c>
      <c r="G90" s="50">
        <v>0.01</v>
      </c>
      <c r="H90" s="50">
        <v>0.1</v>
      </c>
      <c r="I90" s="50">
        <v>0.1</v>
      </c>
      <c r="J90" s="51">
        <v>6</v>
      </c>
      <c r="K90" s="104"/>
    </row>
    <row r="91" spans="1:11" s="64" customFormat="1" ht="31.5" x14ac:dyDescent="0.2">
      <c r="A91" s="61" t="s">
        <v>71</v>
      </c>
      <c r="B91" s="62">
        <v>250</v>
      </c>
      <c r="C91" s="76">
        <v>2</v>
      </c>
      <c r="D91" s="76">
        <v>4.3</v>
      </c>
      <c r="E91" s="76">
        <v>10</v>
      </c>
      <c r="F91" s="76">
        <v>89.75</v>
      </c>
      <c r="G91" s="76">
        <v>0.05</v>
      </c>
      <c r="H91" s="76">
        <v>0.04</v>
      </c>
      <c r="I91" s="76">
        <v>12.62</v>
      </c>
      <c r="J91" s="77">
        <v>39.4</v>
      </c>
      <c r="K91" s="104" t="s">
        <v>72</v>
      </c>
    </row>
    <row r="92" spans="1:11" s="64" customFormat="1" ht="31.5" x14ac:dyDescent="0.2">
      <c r="A92" s="61" t="s">
        <v>73</v>
      </c>
      <c r="B92" s="62">
        <v>100</v>
      </c>
      <c r="C92" s="50">
        <v>11.2</v>
      </c>
      <c r="D92" s="50">
        <v>16.7</v>
      </c>
      <c r="E92" s="50">
        <v>6.6</v>
      </c>
      <c r="F92" s="50">
        <v>222.5</v>
      </c>
      <c r="G92" s="50">
        <v>0.03</v>
      </c>
      <c r="H92" s="50">
        <v>0.09</v>
      </c>
      <c r="I92" s="50">
        <v>0.8</v>
      </c>
      <c r="J92" s="51">
        <v>39.6</v>
      </c>
      <c r="K92" s="63" t="s">
        <v>74</v>
      </c>
    </row>
    <row r="93" spans="1:11" s="118" customFormat="1" ht="15.75" x14ac:dyDescent="0.2">
      <c r="A93" s="61" t="s">
        <v>75</v>
      </c>
      <c r="B93" s="62">
        <v>180</v>
      </c>
      <c r="C93" s="116">
        <v>4.38</v>
      </c>
      <c r="D93" s="116">
        <v>4.32</v>
      </c>
      <c r="E93" s="116">
        <v>6.44</v>
      </c>
      <c r="F93" s="116">
        <v>251.6</v>
      </c>
      <c r="G93" s="116">
        <v>0.15</v>
      </c>
      <c r="H93" s="116">
        <v>0.09</v>
      </c>
      <c r="I93" s="116">
        <v>21</v>
      </c>
      <c r="J93" s="117">
        <v>14.64</v>
      </c>
      <c r="K93" s="63" t="s">
        <v>76</v>
      </c>
    </row>
    <row r="94" spans="1:11" s="118" customFormat="1" ht="15.75" x14ac:dyDescent="0.2">
      <c r="A94" s="47" t="s">
        <v>39</v>
      </c>
      <c r="B94" s="83">
        <v>200</v>
      </c>
      <c r="C94" s="50">
        <f>0.8*0.2</f>
        <v>0.16000000000000003</v>
      </c>
      <c r="D94" s="50">
        <f>0.8*0.2</f>
        <v>0.16000000000000003</v>
      </c>
      <c r="E94" s="50">
        <v>27.88</v>
      </c>
      <c r="F94" s="50">
        <f>573*0.2</f>
        <v>114.60000000000001</v>
      </c>
      <c r="G94" s="50">
        <f>0.06*0.2</f>
        <v>1.2E-2</v>
      </c>
      <c r="H94" s="50">
        <f>0.04*0.2</f>
        <v>8.0000000000000002E-3</v>
      </c>
      <c r="I94" s="50">
        <f>4.5*0.2</f>
        <v>0.9</v>
      </c>
      <c r="J94" s="51">
        <v>14.18</v>
      </c>
      <c r="K94" s="63" t="s">
        <v>77</v>
      </c>
    </row>
    <row r="95" spans="1:11" s="108" customFormat="1" ht="31.5" x14ac:dyDescent="0.25">
      <c r="A95" s="79" t="s">
        <v>41</v>
      </c>
      <c r="B95" s="62">
        <v>20</v>
      </c>
      <c r="C95" s="49">
        <v>1.1200000000000001</v>
      </c>
      <c r="D95" s="49">
        <v>0.22</v>
      </c>
      <c r="E95" s="49">
        <v>9.8800000000000008</v>
      </c>
      <c r="F95" s="49">
        <v>45.98</v>
      </c>
      <c r="G95" s="50">
        <v>0.02</v>
      </c>
      <c r="H95" s="50">
        <v>0</v>
      </c>
      <c r="I95" s="50">
        <v>0</v>
      </c>
      <c r="J95" s="51">
        <v>4.5999999999999996</v>
      </c>
      <c r="K95" s="63"/>
    </row>
    <row r="96" spans="1:11" s="108" customFormat="1" ht="15.75" x14ac:dyDescent="0.25">
      <c r="A96" s="65" t="s">
        <v>28</v>
      </c>
      <c r="B96" s="62" t="s">
        <v>29</v>
      </c>
      <c r="C96" s="67">
        <v>3</v>
      </c>
      <c r="D96" s="67">
        <v>1.1599999999999999</v>
      </c>
      <c r="E96" s="67">
        <v>20.56</v>
      </c>
      <c r="F96" s="67">
        <v>104.8</v>
      </c>
      <c r="G96" s="68">
        <v>0.04</v>
      </c>
      <c r="H96" s="68">
        <v>0.01</v>
      </c>
      <c r="I96" s="68">
        <v>0</v>
      </c>
      <c r="J96" s="69">
        <v>7.6</v>
      </c>
      <c r="K96" s="63" t="s">
        <v>30</v>
      </c>
    </row>
    <row r="97" spans="1:11" s="108" customFormat="1" ht="15.75" x14ac:dyDescent="0.25">
      <c r="A97" s="119" t="s">
        <v>42</v>
      </c>
      <c r="B97" s="120">
        <v>830</v>
      </c>
      <c r="C97" s="37">
        <f t="shared" ref="C97:J97" si="10">SUM(C90:C96)</f>
        <v>22.53</v>
      </c>
      <c r="D97" s="37">
        <f t="shared" si="10"/>
        <v>26.919999999999998</v>
      </c>
      <c r="E97" s="37">
        <f t="shared" si="10"/>
        <v>83.46</v>
      </c>
      <c r="F97" s="37">
        <f t="shared" si="10"/>
        <v>841.23</v>
      </c>
      <c r="G97" s="37">
        <f t="shared" si="10"/>
        <v>0.312</v>
      </c>
      <c r="H97" s="37">
        <f t="shared" si="10"/>
        <v>0.33800000000000002</v>
      </c>
      <c r="I97" s="37">
        <f t="shared" si="10"/>
        <v>35.419999999999995</v>
      </c>
      <c r="J97" s="41">
        <f t="shared" si="10"/>
        <v>126.01999999999998</v>
      </c>
      <c r="K97" s="121"/>
    </row>
    <row r="98" spans="1:11" s="108" customFormat="1" ht="15.75" x14ac:dyDescent="0.25">
      <c r="A98" s="35" t="s">
        <v>78</v>
      </c>
      <c r="B98" s="120">
        <f t="shared" ref="B98:J98" si="11">B97+B88</f>
        <v>1510</v>
      </c>
      <c r="C98" s="37">
        <f t="shared" si="11"/>
        <v>41.22</v>
      </c>
      <c r="D98" s="37">
        <f t="shared" si="11"/>
        <v>47.629999999999995</v>
      </c>
      <c r="E98" s="37">
        <f t="shared" si="11"/>
        <v>175.31</v>
      </c>
      <c r="F98" s="37">
        <f t="shared" si="11"/>
        <v>1482.4299999999998</v>
      </c>
      <c r="G98" s="37">
        <f t="shared" si="11"/>
        <v>0.622</v>
      </c>
      <c r="H98" s="37">
        <f t="shared" si="11"/>
        <v>0.73799999999999999</v>
      </c>
      <c r="I98" s="37">
        <f t="shared" si="11"/>
        <v>48.269999999999996</v>
      </c>
      <c r="J98" s="41">
        <f t="shared" si="11"/>
        <v>327.80999999999995</v>
      </c>
      <c r="K98" s="122"/>
    </row>
    <row r="99" spans="1:11" s="64" customFormat="1" ht="16.5" customHeight="1" x14ac:dyDescent="0.2">
      <c r="A99" s="35" t="s">
        <v>79</v>
      </c>
      <c r="B99" s="35"/>
      <c r="C99" s="35"/>
      <c r="D99" s="35"/>
      <c r="E99" s="35"/>
      <c r="F99" s="35"/>
      <c r="G99" s="113"/>
      <c r="H99" s="113"/>
      <c r="I99" s="113"/>
      <c r="J99" s="114"/>
      <c r="K99" s="115"/>
    </row>
    <row r="100" spans="1:11" s="46" customFormat="1" ht="19.5" customHeight="1" x14ac:dyDescent="0.25">
      <c r="A100" s="5" t="s">
        <v>18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s="108" customFormat="1" ht="15.75" x14ac:dyDescent="0.25">
      <c r="A101" s="61" t="s">
        <v>23</v>
      </c>
      <c r="B101" s="62" t="s">
        <v>24</v>
      </c>
      <c r="C101" s="49">
        <v>0.67</v>
      </c>
      <c r="D101" s="49">
        <v>0.06</v>
      </c>
      <c r="E101" s="49">
        <v>2.1</v>
      </c>
      <c r="F101" s="49">
        <v>12</v>
      </c>
      <c r="G101" s="50">
        <v>0.01</v>
      </c>
      <c r="H101" s="50">
        <v>0.1</v>
      </c>
      <c r="I101" s="50">
        <v>0.1</v>
      </c>
      <c r="J101" s="51">
        <v>6</v>
      </c>
      <c r="K101" s="63"/>
    </row>
    <row r="102" spans="1:11" s="108" customFormat="1" ht="15.75" x14ac:dyDescent="0.25">
      <c r="A102" s="61" t="s">
        <v>80</v>
      </c>
      <c r="B102" s="62">
        <v>100</v>
      </c>
      <c r="C102" s="76">
        <v>10.67</v>
      </c>
      <c r="D102" s="76">
        <v>28.19</v>
      </c>
      <c r="E102" s="76">
        <v>2.89</v>
      </c>
      <c r="F102" s="76">
        <v>309</v>
      </c>
      <c r="G102" s="76">
        <v>0.25</v>
      </c>
      <c r="H102" s="76">
        <v>0.08</v>
      </c>
      <c r="I102" s="76">
        <v>0.83</v>
      </c>
      <c r="J102" s="77">
        <v>18</v>
      </c>
      <c r="K102" s="63" t="s">
        <v>81</v>
      </c>
    </row>
    <row r="103" spans="1:11" s="108" customFormat="1" ht="15.75" x14ac:dyDescent="0.25">
      <c r="A103" s="79" t="s">
        <v>82</v>
      </c>
      <c r="B103" s="83">
        <v>180</v>
      </c>
      <c r="C103" s="123">
        <v>7.56</v>
      </c>
      <c r="D103" s="123">
        <v>5.45</v>
      </c>
      <c r="E103" s="123">
        <v>46.62</v>
      </c>
      <c r="F103" s="123">
        <v>265.5</v>
      </c>
      <c r="G103" s="123">
        <f>0.82*0.15</f>
        <v>0.12299999999999998</v>
      </c>
      <c r="H103" s="123">
        <v>0.05</v>
      </c>
      <c r="I103" s="123">
        <v>0</v>
      </c>
      <c r="J103" s="124">
        <v>24.05</v>
      </c>
      <c r="K103" s="95" t="s">
        <v>38</v>
      </c>
    </row>
    <row r="104" spans="1:11" s="46" customFormat="1" ht="15.75" x14ac:dyDescent="0.25">
      <c r="A104" s="90" t="s">
        <v>26</v>
      </c>
      <c r="B104" s="91">
        <v>200</v>
      </c>
      <c r="C104" s="92">
        <v>7.0000000000000007E-2</v>
      </c>
      <c r="D104" s="92">
        <v>0.02</v>
      </c>
      <c r="E104" s="92">
        <v>15</v>
      </c>
      <c r="F104" s="92">
        <v>60</v>
      </c>
      <c r="G104" s="92">
        <v>0</v>
      </c>
      <c r="H104" s="92">
        <v>0</v>
      </c>
      <c r="I104" s="92">
        <v>0.03</v>
      </c>
      <c r="J104" s="93">
        <v>11.1</v>
      </c>
      <c r="K104" s="94" t="s">
        <v>27</v>
      </c>
    </row>
    <row r="105" spans="1:11" s="108" customFormat="1" ht="15.75" x14ac:dyDescent="0.25">
      <c r="A105" s="65" t="s">
        <v>28</v>
      </c>
      <c r="B105" s="62" t="s">
        <v>29</v>
      </c>
      <c r="C105" s="67">
        <v>3</v>
      </c>
      <c r="D105" s="67">
        <v>1.1599999999999999</v>
      </c>
      <c r="E105" s="67">
        <v>20.56</v>
      </c>
      <c r="F105" s="67">
        <v>104.8</v>
      </c>
      <c r="G105" s="68">
        <v>0.04</v>
      </c>
      <c r="H105" s="68">
        <v>0.01</v>
      </c>
      <c r="I105" s="68">
        <v>0</v>
      </c>
      <c r="J105" s="69">
        <v>7.6</v>
      </c>
      <c r="K105" s="63" t="s">
        <v>30</v>
      </c>
    </row>
    <row r="106" spans="1:11" s="108" customFormat="1" ht="15.75" x14ac:dyDescent="0.25">
      <c r="A106" s="119" t="s">
        <v>31</v>
      </c>
      <c r="B106" s="120">
        <v>580</v>
      </c>
      <c r="C106" s="37">
        <f t="shared" ref="C106:J106" si="12">SUM(C101:C105)</f>
        <v>21.97</v>
      </c>
      <c r="D106" s="37">
        <f t="shared" si="12"/>
        <v>34.880000000000003</v>
      </c>
      <c r="E106" s="37">
        <f t="shared" si="12"/>
        <v>87.17</v>
      </c>
      <c r="F106" s="37">
        <f t="shared" si="12"/>
        <v>751.3</v>
      </c>
      <c r="G106" s="37">
        <f t="shared" si="12"/>
        <v>0.42299999999999999</v>
      </c>
      <c r="H106" s="37">
        <f t="shared" si="12"/>
        <v>0.24</v>
      </c>
      <c r="I106" s="37">
        <f t="shared" si="12"/>
        <v>0.96</v>
      </c>
      <c r="J106" s="41">
        <f t="shared" si="12"/>
        <v>66.75</v>
      </c>
      <c r="K106" s="125"/>
    </row>
    <row r="107" spans="1:11" s="46" customFormat="1" ht="19.5" customHeight="1" x14ac:dyDescent="0.25">
      <c r="A107" s="5" t="s">
        <v>32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s="108" customFormat="1" ht="20.25" customHeight="1" x14ac:dyDescent="0.25">
      <c r="A108" s="61" t="s">
        <v>23</v>
      </c>
      <c r="B108" s="62" t="s">
        <v>24</v>
      </c>
      <c r="C108" s="49">
        <v>0.67</v>
      </c>
      <c r="D108" s="49">
        <v>0.06</v>
      </c>
      <c r="E108" s="49">
        <v>2.1</v>
      </c>
      <c r="F108" s="49">
        <v>12</v>
      </c>
      <c r="G108" s="50">
        <v>0.01</v>
      </c>
      <c r="H108" s="50">
        <v>0.1</v>
      </c>
      <c r="I108" s="50">
        <v>0.1</v>
      </c>
      <c r="J108" s="51">
        <v>6</v>
      </c>
      <c r="K108" s="63"/>
    </row>
    <row r="109" spans="1:11" s="46" customFormat="1" ht="15.75" x14ac:dyDescent="0.25">
      <c r="A109" s="85" t="s">
        <v>83</v>
      </c>
      <c r="B109" s="86">
        <v>250</v>
      </c>
      <c r="C109" s="87">
        <v>2.52</v>
      </c>
      <c r="D109" s="87">
        <v>6.36</v>
      </c>
      <c r="E109" s="87">
        <v>14.98</v>
      </c>
      <c r="F109" s="87">
        <v>107.25</v>
      </c>
      <c r="G109" s="87">
        <v>7.0000000000000007E-2</v>
      </c>
      <c r="H109" s="87">
        <v>0.05</v>
      </c>
      <c r="I109" s="87">
        <v>6.7</v>
      </c>
      <c r="J109" s="88">
        <v>23.32</v>
      </c>
      <c r="K109" s="89" t="s">
        <v>84</v>
      </c>
    </row>
    <row r="110" spans="1:11" s="108" customFormat="1" ht="15.75" x14ac:dyDescent="0.25">
      <c r="A110" s="85" t="s">
        <v>85</v>
      </c>
      <c r="B110" s="86">
        <v>100</v>
      </c>
      <c r="C110" s="123">
        <v>10.039999999999999</v>
      </c>
      <c r="D110" s="123">
        <v>11.33</v>
      </c>
      <c r="E110" s="123">
        <v>11.88</v>
      </c>
      <c r="F110" s="123">
        <v>190</v>
      </c>
      <c r="G110" s="123">
        <v>0.05</v>
      </c>
      <c r="H110" s="123">
        <v>0.08</v>
      </c>
      <c r="I110" s="123">
        <v>1.3</v>
      </c>
      <c r="J110" s="124">
        <v>35.01</v>
      </c>
      <c r="K110" s="89" t="s">
        <v>36</v>
      </c>
    </row>
    <row r="111" spans="1:11" s="108" customFormat="1" ht="15.75" x14ac:dyDescent="0.25">
      <c r="A111" s="47" t="s">
        <v>86</v>
      </c>
      <c r="B111" s="48">
        <v>180</v>
      </c>
      <c r="C111" s="49">
        <v>7.7</v>
      </c>
      <c r="D111" s="49">
        <v>12.42</v>
      </c>
      <c r="E111" s="49">
        <v>44.6</v>
      </c>
      <c r="F111" s="49">
        <v>329.4</v>
      </c>
      <c r="G111" s="50">
        <v>0.21</v>
      </c>
      <c r="H111" s="50">
        <v>0.11</v>
      </c>
      <c r="I111" s="50"/>
      <c r="J111" s="51">
        <v>14.82</v>
      </c>
      <c r="K111" s="52" t="s">
        <v>38</v>
      </c>
    </row>
    <row r="112" spans="1:11" s="108" customFormat="1" ht="15.75" x14ac:dyDescent="0.25">
      <c r="A112" s="47" t="s">
        <v>39</v>
      </c>
      <c r="B112" s="83">
        <v>200</v>
      </c>
      <c r="C112" s="50">
        <f>0.8*0.2</f>
        <v>0.16000000000000003</v>
      </c>
      <c r="D112" s="50">
        <f>0.8*0.2</f>
        <v>0.16000000000000003</v>
      </c>
      <c r="E112" s="50">
        <v>27.88</v>
      </c>
      <c r="F112" s="50">
        <f>573*0.2</f>
        <v>114.60000000000001</v>
      </c>
      <c r="G112" s="50">
        <f>0.06*0.2</f>
        <v>1.2E-2</v>
      </c>
      <c r="H112" s="50">
        <f>0.04*0.2</f>
        <v>8.0000000000000002E-3</v>
      </c>
      <c r="I112" s="50">
        <f>4.5*0.2</f>
        <v>0.9</v>
      </c>
      <c r="J112" s="51">
        <v>14.18</v>
      </c>
      <c r="K112" s="63" t="s">
        <v>77</v>
      </c>
    </row>
    <row r="113" spans="1:11" s="64" customFormat="1" ht="35.25" customHeight="1" x14ac:dyDescent="0.2">
      <c r="A113" s="79" t="s">
        <v>41</v>
      </c>
      <c r="B113" s="62">
        <v>20</v>
      </c>
      <c r="C113" s="49">
        <v>1.1200000000000001</v>
      </c>
      <c r="D113" s="49">
        <v>0.22</v>
      </c>
      <c r="E113" s="49">
        <v>9.8800000000000008</v>
      </c>
      <c r="F113" s="49">
        <v>45.98</v>
      </c>
      <c r="G113" s="50">
        <v>0.02</v>
      </c>
      <c r="H113" s="50">
        <v>0</v>
      </c>
      <c r="I113" s="50">
        <v>0</v>
      </c>
      <c r="J113" s="51">
        <v>4.5999999999999996</v>
      </c>
      <c r="K113" s="63"/>
    </row>
    <row r="114" spans="1:11" s="108" customFormat="1" ht="15.75" x14ac:dyDescent="0.25">
      <c r="A114" s="65" t="s">
        <v>28</v>
      </c>
      <c r="B114" s="62" t="s">
        <v>29</v>
      </c>
      <c r="C114" s="67">
        <v>3</v>
      </c>
      <c r="D114" s="67">
        <v>1.1599999999999999</v>
      </c>
      <c r="E114" s="67">
        <v>20.56</v>
      </c>
      <c r="F114" s="67">
        <v>104.8</v>
      </c>
      <c r="G114" s="68">
        <v>0.04</v>
      </c>
      <c r="H114" s="68">
        <v>0.01</v>
      </c>
      <c r="I114" s="68">
        <v>0</v>
      </c>
      <c r="J114" s="69">
        <v>7.6</v>
      </c>
      <c r="K114" s="63" t="s">
        <v>47</v>
      </c>
    </row>
    <row r="115" spans="1:11" s="108" customFormat="1" ht="15.75" x14ac:dyDescent="0.25">
      <c r="A115" s="119" t="s">
        <v>42</v>
      </c>
      <c r="B115" s="120">
        <v>850</v>
      </c>
      <c r="C115" s="37">
        <f t="shared" ref="C115:J115" si="13">SUM(C108:C114)</f>
        <v>25.21</v>
      </c>
      <c r="D115" s="37">
        <f t="shared" si="13"/>
        <v>31.71</v>
      </c>
      <c r="E115" s="37">
        <f t="shared" si="13"/>
        <v>131.88</v>
      </c>
      <c r="F115" s="37">
        <f t="shared" si="13"/>
        <v>904.03</v>
      </c>
      <c r="G115" s="37">
        <f t="shared" si="13"/>
        <v>0.41199999999999998</v>
      </c>
      <c r="H115" s="37">
        <f t="shared" si="13"/>
        <v>0.35800000000000004</v>
      </c>
      <c r="I115" s="37">
        <f t="shared" si="13"/>
        <v>9</v>
      </c>
      <c r="J115" s="41">
        <f t="shared" si="13"/>
        <v>105.53</v>
      </c>
      <c r="K115" s="125"/>
    </row>
    <row r="116" spans="1:11" s="108" customFormat="1" ht="15.75" x14ac:dyDescent="0.25">
      <c r="A116" s="35" t="s">
        <v>87</v>
      </c>
      <c r="B116" s="120">
        <f t="shared" ref="B116:J116" si="14">B115+B106</f>
        <v>1430</v>
      </c>
      <c r="C116" s="37">
        <f t="shared" si="14"/>
        <v>47.18</v>
      </c>
      <c r="D116" s="37">
        <f t="shared" si="14"/>
        <v>66.59</v>
      </c>
      <c r="E116" s="37">
        <f t="shared" si="14"/>
        <v>219.05</v>
      </c>
      <c r="F116" s="37">
        <f t="shared" si="14"/>
        <v>1655.33</v>
      </c>
      <c r="G116" s="37">
        <f t="shared" si="14"/>
        <v>0.83499999999999996</v>
      </c>
      <c r="H116" s="37">
        <f t="shared" si="14"/>
        <v>0.59800000000000009</v>
      </c>
      <c r="I116" s="37">
        <f t="shared" si="14"/>
        <v>9.9600000000000009</v>
      </c>
      <c r="J116" s="41">
        <f t="shared" si="14"/>
        <v>172.28</v>
      </c>
      <c r="K116" s="122"/>
    </row>
    <row r="117" spans="1:11" s="108" customFormat="1" ht="16.5" hidden="1" customHeight="1" x14ac:dyDescent="0.25">
      <c r="A117" s="35" t="s">
        <v>88</v>
      </c>
      <c r="B117" s="35"/>
      <c r="C117" s="35"/>
      <c r="D117" s="35"/>
      <c r="E117" s="35"/>
      <c r="F117" s="35"/>
      <c r="G117" s="113"/>
      <c r="H117" s="113"/>
      <c r="I117" s="113"/>
      <c r="J117" s="114"/>
      <c r="K117" s="115"/>
    </row>
    <row r="118" spans="1:11" s="108" customFormat="1" ht="19.5" hidden="1" customHeight="1" x14ac:dyDescent="0.25">
      <c r="A118" s="5" t="s">
        <v>18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s="108" customFormat="1" ht="23.25" hidden="1" customHeight="1" x14ac:dyDescent="0.25">
      <c r="A119" s="61" t="s">
        <v>23</v>
      </c>
      <c r="B119" s="62"/>
      <c r="C119" s="49"/>
      <c r="D119" s="49"/>
      <c r="E119" s="49"/>
      <c r="F119" s="49"/>
      <c r="G119" s="50"/>
      <c r="H119" s="50"/>
      <c r="I119" s="50"/>
      <c r="J119" s="51"/>
      <c r="K119" s="63"/>
    </row>
    <row r="120" spans="1:11" s="108" customFormat="1" ht="21.75" hidden="1" customHeight="1" x14ac:dyDescent="0.25">
      <c r="A120" s="47" t="s">
        <v>89</v>
      </c>
      <c r="B120" s="48"/>
      <c r="C120" s="75"/>
      <c r="D120" s="75"/>
      <c r="E120" s="75"/>
      <c r="F120" s="75"/>
      <c r="G120" s="76"/>
      <c r="H120" s="76"/>
      <c r="I120" s="76"/>
      <c r="J120" s="77"/>
      <c r="K120" s="52"/>
    </row>
    <row r="121" spans="1:11" s="108" customFormat="1" ht="19.5" hidden="1" customHeight="1" x14ac:dyDescent="0.25">
      <c r="A121" s="47" t="s">
        <v>90</v>
      </c>
      <c r="B121" s="48"/>
      <c r="C121" s="49"/>
      <c r="D121" s="49"/>
      <c r="E121" s="49"/>
      <c r="F121" s="49"/>
      <c r="G121" s="50"/>
      <c r="H121" s="50"/>
      <c r="I121" s="50"/>
      <c r="J121" s="51"/>
      <c r="K121" s="52"/>
    </row>
    <row r="122" spans="1:11" s="108" customFormat="1" ht="18.75" hidden="1" customHeight="1" x14ac:dyDescent="0.25">
      <c r="A122" s="65" t="s">
        <v>28</v>
      </c>
      <c r="B122" s="62"/>
      <c r="C122" s="67"/>
      <c r="D122" s="67"/>
      <c r="E122" s="67"/>
      <c r="F122" s="67"/>
      <c r="G122" s="68"/>
      <c r="H122" s="68"/>
      <c r="I122" s="68"/>
      <c r="J122" s="69"/>
      <c r="K122" s="63"/>
    </row>
    <row r="123" spans="1:11" s="108" customFormat="1" ht="23.25" hidden="1" customHeight="1" x14ac:dyDescent="0.25">
      <c r="A123" s="65" t="s">
        <v>91</v>
      </c>
      <c r="B123" s="66"/>
      <c r="C123" s="67"/>
      <c r="D123" s="67"/>
      <c r="E123" s="67"/>
      <c r="F123" s="67"/>
      <c r="G123" s="68"/>
      <c r="H123" s="68"/>
      <c r="I123" s="68"/>
      <c r="J123" s="69"/>
      <c r="K123" s="126"/>
    </row>
    <row r="124" spans="1:11" s="108" customFormat="1" ht="15.75" hidden="1" x14ac:dyDescent="0.25">
      <c r="A124" s="119" t="s">
        <v>31</v>
      </c>
      <c r="B124" s="120"/>
      <c r="C124" s="37"/>
      <c r="D124" s="37"/>
      <c r="E124" s="37"/>
      <c r="F124" s="37"/>
      <c r="G124" s="37"/>
      <c r="H124" s="37"/>
      <c r="I124" s="37"/>
      <c r="J124" s="41"/>
      <c r="K124" s="125"/>
    </row>
    <row r="125" spans="1:11" s="108" customFormat="1" ht="19.5" hidden="1" customHeight="1" x14ac:dyDescent="0.25">
      <c r="A125" s="5" t="s">
        <v>32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s="108" customFormat="1" ht="23.25" hidden="1" customHeight="1" x14ac:dyDescent="0.25">
      <c r="A126" s="61" t="s">
        <v>23</v>
      </c>
      <c r="B126" s="62"/>
      <c r="C126" s="49"/>
      <c r="D126" s="49"/>
      <c r="E126" s="49"/>
      <c r="F126" s="49"/>
      <c r="G126" s="50"/>
      <c r="H126" s="50"/>
      <c r="I126" s="50"/>
      <c r="J126" s="51"/>
      <c r="K126" s="63"/>
    </row>
    <row r="127" spans="1:11" s="108" customFormat="1" ht="23.25" hidden="1" customHeight="1" x14ac:dyDescent="0.25">
      <c r="A127" s="61" t="s">
        <v>92</v>
      </c>
      <c r="B127" s="62"/>
      <c r="C127" s="50"/>
      <c r="D127" s="50"/>
      <c r="E127" s="50"/>
      <c r="F127" s="50"/>
      <c r="G127" s="50"/>
      <c r="H127" s="50"/>
      <c r="I127" s="50"/>
      <c r="J127" s="51"/>
      <c r="K127" s="63"/>
    </row>
    <row r="128" spans="1:11" s="108" customFormat="1" ht="24" hidden="1" customHeight="1" x14ac:dyDescent="0.25">
      <c r="A128" s="61" t="s">
        <v>93</v>
      </c>
      <c r="B128" s="62"/>
      <c r="C128" s="49"/>
      <c r="D128" s="49"/>
      <c r="E128" s="49"/>
      <c r="F128" s="49"/>
      <c r="G128" s="50"/>
      <c r="H128" s="50"/>
      <c r="I128" s="50"/>
      <c r="J128" s="51"/>
      <c r="K128" s="63"/>
    </row>
    <row r="129" spans="1:11" s="108" customFormat="1" ht="23.25" hidden="1" customHeight="1" x14ac:dyDescent="0.25">
      <c r="A129" s="109" t="s">
        <v>64</v>
      </c>
      <c r="B129" s="110"/>
      <c r="C129" s="50"/>
      <c r="D129" s="50"/>
      <c r="E129" s="50"/>
      <c r="F129" s="50"/>
      <c r="G129" s="50"/>
      <c r="H129" s="50"/>
      <c r="I129" s="50"/>
      <c r="J129" s="51"/>
      <c r="K129" s="63"/>
    </row>
    <row r="130" spans="1:11" s="108" customFormat="1" ht="32.25" hidden="1" customHeight="1" x14ac:dyDescent="0.25">
      <c r="A130" s="47" t="s">
        <v>94</v>
      </c>
      <c r="B130" s="83"/>
      <c r="C130" s="50"/>
      <c r="D130" s="50"/>
      <c r="E130" s="50"/>
      <c r="F130" s="50"/>
      <c r="G130" s="50"/>
      <c r="H130" s="50"/>
      <c r="I130" s="50"/>
      <c r="J130" s="51"/>
      <c r="K130" s="63"/>
    </row>
    <row r="131" spans="1:11" s="108" customFormat="1" ht="33" hidden="1" customHeight="1" x14ac:dyDescent="0.25">
      <c r="A131" s="79" t="s">
        <v>41</v>
      </c>
      <c r="B131" s="62"/>
      <c r="C131" s="49"/>
      <c r="D131" s="49"/>
      <c r="E131" s="49"/>
      <c r="F131" s="49"/>
      <c r="G131" s="50"/>
      <c r="H131" s="50"/>
      <c r="I131" s="50"/>
      <c r="J131" s="51"/>
      <c r="K131" s="63"/>
    </row>
    <row r="132" spans="1:11" s="108" customFormat="1" ht="23.25" hidden="1" customHeight="1" x14ac:dyDescent="0.25">
      <c r="A132" s="65" t="s">
        <v>28</v>
      </c>
      <c r="B132" s="62"/>
      <c r="C132" s="67"/>
      <c r="D132" s="67"/>
      <c r="E132" s="67"/>
      <c r="F132" s="67"/>
      <c r="G132" s="68"/>
      <c r="H132" s="68"/>
      <c r="I132" s="68"/>
      <c r="J132" s="69"/>
      <c r="K132" s="63"/>
    </row>
    <row r="133" spans="1:11" s="108" customFormat="1" ht="15.75" hidden="1" x14ac:dyDescent="0.25">
      <c r="A133" s="119" t="s">
        <v>42</v>
      </c>
      <c r="B133" s="120"/>
      <c r="C133" s="37"/>
      <c r="D133" s="37"/>
      <c r="E133" s="37"/>
      <c r="F133" s="37"/>
      <c r="G133" s="37"/>
      <c r="H133" s="37"/>
      <c r="I133" s="37"/>
      <c r="J133" s="41"/>
      <c r="K133" s="125"/>
    </row>
    <row r="134" spans="1:11" s="108" customFormat="1" ht="15.75" hidden="1" x14ac:dyDescent="0.25">
      <c r="A134" s="35" t="s">
        <v>95</v>
      </c>
      <c r="B134" s="120"/>
      <c r="C134" s="37"/>
      <c r="D134" s="37"/>
      <c r="E134" s="37"/>
      <c r="F134" s="37"/>
      <c r="G134" s="37"/>
      <c r="H134" s="37"/>
      <c r="I134" s="37"/>
      <c r="J134" s="41"/>
      <c r="K134" s="122"/>
    </row>
    <row r="135" spans="1:11" s="64" customFormat="1" ht="32.25" customHeight="1" x14ac:dyDescent="0.25">
      <c r="A135" s="35" t="s">
        <v>96</v>
      </c>
      <c r="B135" s="120">
        <f t="shared" ref="B135:J135" si="15">SUM(B32,B50,B69,B88,B106,B124)/6</f>
        <v>506.66666666666669</v>
      </c>
      <c r="C135" s="37">
        <f t="shared" si="15"/>
        <v>18.918333333333333</v>
      </c>
      <c r="D135" s="37">
        <f t="shared" si="15"/>
        <v>17.068333333333332</v>
      </c>
      <c r="E135" s="37">
        <f t="shared" si="15"/>
        <v>70.631666666666675</v>
      </c>
      <c r="F135" s="37">
        <f t="shared" si="15"/>
        <v>510.2</v>
      </c>
      <c r="G135" s="37">
        <f t="shared" si="15"/>
        <v>0.214</v>
      </c>
      <c r="H135" s="37">
        <f t="shared" si="15"/>
        <v>0.26383333333333331</v>
      </c>
      <c r="I135" s="37">
        <f t="shared" si="15"/>
        <v>5.5163333333333329</v>
      </c>
      <c r="J135" s="37">
        <f t="shared" si="15"/>
        <v>121.52833333333335</v>
      </c>
      <c r="K135" s="127"/>
    </row>
    <row r="136" spans="1:11" s="46" customFormat="1" ht="15" customHeight="1" x14ac:dyDescent="0.25">
      <c r="A136" s="106" t="s">
        <v>97</v>
      </c>
      <c r="B136" s="120">
        <f t="shared" ref="B136:J136" si="16">SUM(B41,B60,B78,B97,B115,B133)/6</f>
        <v>688.33333333333337</v>
      </c>
      <c r="C136" s="37">
        <f t="shared" si="16"/>
        <v>20.35166666666667</v>
      </c>
      <c r="D136" s="37">
        <f t="shared" si="16"/>
        <v>22.965</v>
      </c>
      <c r="E136" s="37">
        <f t="shared" si="16"/>
        <v>96.638333333333321</v>
      </c>
      <c r="F136" s="37">
        <f t="shared" si="16"/>
        <v>707.83166666666659</v>
      </c>
      <c r="G136" s="37">
        <f t="shared" si="16"/>
        <v>0.34266666666666667</v>
      </c>
      <c r="H136" s="37">
        <f t="shared" si="16"/>
        <v>0.31933333333333341</v>
      </c>
      <c r="I136" s="37">
        <f t="shared" si="16"/>
        <v>18.789999999999996</v>
      </c>
      <c r="J136" s="37">
        <f t="shared" si="16"/>
        <v>100.03666666666665</v>
      </c>
      <c r="K136" s="127"/>
    </row>
    <row r="137" spans="1:11" s="108" customFormat="1" ht="15" customHeight="1" x14ac:dyDescent="0.25">
      <c r="A137" s="106"/>
      <c r="B137" s="120"/>
      <c r="C137" s="37"/>
      <c r="D137" s="37"/>
      <c r="E137" s="37"/>
      <c r="F137" s="37"/>
      <c r="G137" s="37"/>
      <c r="H137" s="37"/>
      <c r="I137" s="37"/>
      <c r="J137" s="41"/>
      <c r="K137" s="127"/>
    </row>
    <row r="138" spans="1:11" s="108" customFormat="1" ht="29.1" customHeight="1" x14ac:dyDescent="0.25">
      <c r="A138" s="128" t="s">
        <v>98</v>
      </c>
      <c r="B138" s="128"/>
      <c r="C138" s="128"/>
      <c r="D138" s="128"/>
      <c r="E138" s="128"/>
      <c r="F138" s="128"/>
      <c r="G138" s="129"/>
      <c r="H138" s="129"/>
      <c r="I138" s="129"/>
      <c r="J138" s="130"/>
      <c r="K138" s="127"/>
    </row>
    <row r="139" spans="1:11" s="108" customFormat="1" ht="21.75" customHeight="1" x14ac:dyDescent="0.25">
      <c r="A139" s="4" t="s">
        <v>99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s="108" customFormat="1" ht="33.75" customHeight="1" x14ac:dyDescent="0.25">
      <c r="A140" s="79" t="s">
        <v>100</v>
      </c>
      <c r="B140" s="62">
        <v>100</v>
      </c>
      <c r="C140" s="50">
        <v>10.039999999999999</v>
      </c>
      <c r="D140" s="50">
        <v>11.33</v>
      </c>
      <c r="E140" s="50">
        <v>11.88</v>
      </c>
      <c r="F140" s="50">
        <v>190</v>
      </c>
      <c r="G140" s="50">
        <v>0.1</v>
      </c>
      <c r="H140" s="50">
        <v>0.09</v>
      </c>
      <c r="I140" s="50">
        <v>0.123</v>
      </c>
      <c r="J140" s="51">
        <v>125.03</v>
      </c>
      <c r="K140" s="63" t="s">
        <v>36</v>
      </c>
    </row>
    <row r="141" spans="1:11" s="108" customFormat="1" ht="15.75" x14ac:dyDescent="0.25">
      <c r="A141" s="85" t="s">
        <v>101</v>
      </c>
      <c r="B141" s="86">
        <v>180</v>
      </c>
      <c r="C141" s="58">
        <v>10.32</v>
      </c>
      <c r="D141" s="58">
        <v>7.32</v>
      </c>
      <c r="E141" s="58">
        <v>46.33</v>
      </c>
      <c r="F141" s="58">
        <v>292.5</v>
      </c>
      <c r="G141" s="58">
        <v>0.03</v>
      </c>
      <c r="H141" s="58">
        <v>0.03</v>
      </c>
      <c r="I141" s="58">
        <v>0</v>
      </c>
      <c r="J141" s="59">
        <v>22</v>
      </c>
      <c r="K141" s="89" t="s">
        <v>38</v>
      </c>
    </row>
    <row r="142" spans="1:11" s="108" customFormat="1" ht="15.75" x14ac:dyDescent="0.25">
      <c r="A142" s="79" t="s">
        <v>23</v>
      </c>
      <c r="B142" s="83" t="s">
        <v>24</v>
      </c>
      <c r="C142" s="50">
        <v>0.67</v>
      </c>
      <c r="D142" s="50">
        <v>0.06</v>
      </c>
      <c r="E142" s="50">
        <v>2.1</v>
      </c>
      <c r="F142" s="50">
        <v>12</v>
      </c>
      <c r="G142" s="50">
        <v>0</v>
      </c>
      <c r="H142" s="50">
        <v>0.01</v>
      </c>
      <c r="I142" s="50">
        <v>0</v>
      </c>
      <c r="J142" s="51">
        <v>6</v>
      </c>
      <c r="K142" s="95"/>
    </row>
    <row r="143" spans="1:11" s="46" customFormat="1" ht="15.75" x14ac:dyDescent="0.25">
      <c r="A143" s="65" t="s">
        <v>26</v>
      </c>
      <c r="B143" s="66">
        <v>200</v>
      </c>
      <c r="C143" s="67">
        <v>0.13</v>
      </c>
      <c r="D143" s="67">
        <v>0.02</v>
      </c>
      <c r="E143" s="67">
        <v>15.2</v>
      </c>
      <c r="F143" s="67">
        <v>62</v>
      </c>
      <c r="G143" s="68">
        <v>0</v>
      </c>
      <c r="H143" s="68">
        <v>0</v>
      </c>
      <c r="I143" s="68">
        <v>2.83</v>
      </c>
      <c r="J143" s="69">
        <v>14.2</v>
      </c>
      <c r="K143" s="126" t="s">
        <v>102</v>
      </c>
    </row>
    <row r="144" spans="1:11" s="108" customFormat="1" ht="15.75" x14ac:dyDescent="0.25">
      <c r="A144" s="65" t="s">
        <v>28</v>
      </c>
      <c r="B144" s="62" t="s">
        <v>29</v>
      </c>
      <c r="C144" s="67">
        <v>3</v>
      </c>
      <c r="D144" s="67">
        <v>1.1599999999999999</v>
      </c>
      <c r="E144" s="67">
        <v>20.56</v>
      </c>
      <c r="F144" s="67">
        <v>104.8</v>
      </c>
      <c r="G144" s="68">
        <v>0.04</v>
      </c>
      <c r="H144" s="68">
        <v>0.01</v>
      </c>
      <c r="I144" s="68">
        <v>0</v>
      </c>
      <c r="J144" s="69">
        <v>7.6</v>
      </c>
      <c r="K144" s="63" t="s">
        <v>30</v>
      </c>
    </row>
    <row r="145" spans="1:11" s="108" customFormat="1" ht="15.75" x14ac:dyDescent="0.25">
      <c r="A145" s="131" t="s">
        <v>31</v>
      </c>
      <c r="B145" s="120">
        <v>580</v>
      </c>
      <c r="C145" s="37">
        <f t="shared" ref="C145:J145" si="17">SUM(C140:C144)</f>
        <v>24.16</v>
      </c>
      <c r="D145" s="37">
        <f t="shared" si="17"/>
        <v>19.889999999999997</v>
      </c>
      <c r="E145" s="37">
        <f t="shared" si="17"/>
        <v>96.070000000000007</v>
      </c>
      <c r="F145" s="37">
        <f t="shared" si="17"/>
        <v>661.3</v>
      </c>
      <c r="G145" s="37">
        <f t="shared" si="17"/>
        <v>0.17</v>
      </c>
      <c r="H145" s="37">
        <f t="shared" si="17"/>
        <v>0.14000000000000001</v>
      </c>
      <c r="I145" s="37">
        <f t="shared" si="17"/>
        <v>2.9530000000000003</v>
      </c>
      <c r="J145" s="37">
        <f t="shared" si="17"/>
        <v>174.82999999999998</v>
      </c>
      <c r="K145" s="132"/>
    </row>
    <row r="146" spans="1:11" s="108" customFormat="1" ht="21.75" customHeight="1" x14ac:dyDescent="0.25">
      <c r="A146" s="4" t="s">
        <v>32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s="108" customFormat="1" ht="20.25" customHeight="1" x14ac:dyDescent="0.25">
      <c r="A147" s="47" t="s">
        <v>23</v>
      </c>
      <c r="B147" s="48" t="s">
        <v>24</v>
      </c>
      <c r="C147" s="49">
        <v>0.67</v>
      </c>
      <c r="D147" s="49">
        <v>0.06</v>
      </c>
      <c r="E147" s="49">
        <v>2.1</v>
      </c>
      <c r="F147" s="49">
        <v>12</v>
      </c>
      <c r="G147" s="50">
        <v>0.01</v>
      </c>
      <c r="H147" s="50">
        <v>0.1</v>
      </c>
      <c r="I147" s="50">
        <v>0.1</v>
      </c>
      <c r="J147" s="51">
        <v>6</v>
      </c>
      <c r="K147" s="133"/>
    </row>
    <row r="148" spans="1:11" s="108" customFormat="1" ht="15.75" x14ac:dyDescent="0.25">
      <c r="A148" s="73" t="s">
        <v>33</v>
      </c>
      <c r="B148" s="74">
        <v>250</v>
      </c>
      <c r="C148" s="75">
        <v>1.8</v>
      </c>
      <c r="D148" s="75">
        <v>4.92</v>
      </c>
      <c r="E148" s="75">
        <v>10.9</v>
      </c>
      <c r="F148" s="75">
        <v>103.75</v>
      </c>
      <c r="G148" s="76">
        <v>0.04</v>
      </c>
      <c r="H148" s="76">
        <v>0.04</v>
      </c>
      <c r="I148" s="76">
        <v>8.5399999999999991</v>
      </c>
      <c r="J148" s="77">
        <v>39.78</v>
      </c>
      <c r="K148" s="78" t="s">
        <v>34</v>
      </c>
    </row>
    <row r="149" spans="1:11" s="108" customFormat="1" ht="31.5" x14ac:dyDescent="0.25">
      <c r="A149" s="61" t="s">
        <v>103</v>
      </c>
      <c r="B149" s="62">
        <v>100</v>
      </c>
      <c r="C149" s="50">
        <v>12.4</v>
      </c>
      <c r="D149" s="50">
        <v>18.5</v>
      </c>
      <c r="E149" s="50">
        <v>7.3</v>
      </c>
      <c r="F149" s="50">
        <v>247.2</v>
      </c>
      <c r="G149" s="50">
        <v>0.03</v>
      </c>
      <c r="H149" s="50">
        <v>0.09</v>
      </c>
      <c r="I149" s="50">
        <v>0.8</v>
      </c>
      <c r="J149" s="51">
        <v>39.6</v>
      </c>
      <c r="K149" s="104" t="s">
        <v>104</v>
      </c>
    </row>
    <row r="150" spans="1:11" s="108" customFormat="1" ht="15.75" x14ac:dyDescent="0.25">
      <c r="A150" s="85" t="s">
        <v>82</v>
      </c>
      <c r="B150" s="86">
        <v>180</v>
      </c>
      <c r="C150" s="123">
        <v>7.5</v>
      </c>
      <c r="D150" s="123">
        <v>5.4</v>
      </c>
      <c r="E150" s="123">
        <v>38.85</v>
      </c>
      <c r="F150" s="123">
        <v>265.32</v>
      </c>
      <c r="G150" s="123">
        <f>0.82*0.15</f>
        <v>0.12299999999999998</v>
      </c>
      <c r="H150" s="123">
        <v>0.05</v>
      </c>
      <c r="I150" s="123">
        <v>0</v>
      </c>
      <c r="J150" s="124">
        <v>24.05</v>
      </c>
      <c r="K150" s="89" t="s">
        <v>38</v>
      </c>
    </row>
    <row r="151" spans="1:11" s="108" customFormat="1" ht="15.75" x14ac:dyDescent="0.25">
      <c r="A151" s="47" t="s">
        <v>39</v>
      </c>
      <c r="B151" s="83">
        <v>200</v>
      </c>
      <c r="C151" s="50">
        <f>0.8*0.2</f>
        <v>0.16000000000000003</v>
      </c>
      <c r="D151" s="50">
        <f>0.8*0.2</f>
        <v>0.16000000000000003</v>
      </c>
      <c r="E151" s="50">
        <v>27.88</v>
      </c>
      <c r="F151" s="50">
        <f>573*0.2</f>
        <v>114.60000000000001</v>
      </c>
      <c r="G151" s="50">
        <f>0.06*0.2</f>
        <v>1.2E-2</v>
      </c>
      <c r="H151" s="50">
        <f>0.04*0.2</f>
        <v>8.0000000000000002E-3</v>
      </c>
      <c r="I151" s="50">
        <f>4.5*0.2</f>
        <v>0.9</v>
      </c>
      <c r="J151" s="51">
        <v>14.18</v>
      </c>
      <c r="K151" s="63" t="s">
        <v>77</v>
      </c>
    </row>
    <row r="152" spans="1:11" s="108" customFormat="1" ht="31.5" x14ac:dyDescent="0.25">
      <c r="A152" s="79" t="s">
        <v>41</v>
      </c>
      <c r="B152" s="62">
        <v>20</v>
      </c>
      <c r="C152" s="49">
        <v>1.1200000000000001</v>
      </c>
      <c r="D152" s="49">
        <v>0.22</v>
      </c>
      <c r="E152" s="49">
        <v>9.8800000000000008</v>
      </c>
      <c r="F152" s="49">
        <v>45.98</v>
      </c>
      <c r="G152" s="50">
        <v>0.02</v>
      </c>
      <c r="H152" s="50">
        <v>0</v>
      </c>
      <c r="I152" s="50">
        <v>0</v>
      </c>
      <c r="J152" s="51">
        <v>4.5999999999999996</v>
      </c>
      <c r="K152" s="63"/>
    </row>
    <row r="153" spans="1:11" s="108" customFormat="1" ht="15.75" x14ac:dyDescent="0.25">
      <c r="A153" s="65" t="s">
        <v>28</v>
      </c>
      <c r="B153" s="62" t="s">
        <v>29</v>
      </c>
      <c r="C153" s="67">
        <v>3</v>
      </c>
      <c r="D153" s="67">
        <v>1.1599999999999999</v>
      </c>
      <c r="E153" s="67">
        <v>20.56</v>
      </c>
      <c r="F153" s="67">
        <v>104.8</v>
      </c>
      <c r="G153" s="68">
        <v>0.04</v>
      </c>
      <c r="H153" s="68">
        <v>0.01</v>
      </c>
      <c r="I153" s="68">
        <v>0</v>
      </c>
      <c r="J153" s="69">
        <v>7.6</v>
      </c>
      <c r="K153" s="63" t="s">
        <v>30</v>
      </c>
    </row>
    <row r="154" spans="1:11" s="108" customFormat="1" ht="15.75" x14ac:dyDescent="0.25">
      <c r="A154" s="131" t="s">
        <v>42</v>
      </c>
      <c r="B154" s="71">
        <v>850</v>
      </c>
      <c r="C154" s="72">
        <f t="shared" ref="C154:J154" si="18">SUM(C147:C153)</f>
        <v>26.650000000000002</v>
      </c>
      <c r="D154" s="72">
        <f t="shared" si="18"/>
        <v>30.42</v>
      </c>
      <c r="E154" s="72">
        <f t="shared" si="18"/>
        <v>117.47</v>
      </c>
      <c r="F154" s="72">
        <f t="shared" si="18"/>
        <v>893.65</v>
      </c>
      <c r="G154" s="72">
        <f t="shared" si="18"/>
        <v>0.27499999999999997</v>
      </c>
      <c r="H154" s="72">
        <f t="shared" si="18"/>
        <v>0.29800000000000004</v>
      </c>
      <c r="I154" s="72">
        <f t="shared" si="18"/>
        <v>10.34</v>
      </c>
      <c r="J154" s="134">
        <f t="shared" si="18"/>
        <v>135.80999999999997</v>
      </c>
      <c r="K154" s="132"/>
    </row>
    <row r="155" spans="1:11" s="108" customFormat="1" ht="15.75" x14ac:dyDescent="0.25">
      <c r="A155" s="131" t="s">
        <v>43</v>
      </c>
      <c r="B155" s="71">
        <f t="shared" ref="B155:J155" si="19">B154+B145</f>
        <v>1430</v>
      </c>
      <c r="C155" s="72">
        <f t="shared" si="19"/>
        <v>50.81</v>
      </c>
      <c r="D155" s="72">
        <f t="shared" si="19"/>
        <v>50.31</v>
      </c>
      <c r="E155" s="72">
        <f t="shared" si="19"/>
        <v>213.54000000000002</v>
      </c>
      <c r="F155" s="72">
        <f t="shared" si="19"/>
        <v>1554.9499999999998</v>
      </c>
      <c r="G155" s="37">
        <f t="shared" si="19"/>
        <v>0.44499999999999995</v>
      </c>
      <c r="H155" s="37">
        <f t="shared" si="19"/>
        <v>0.43800000000000006</v>
      </c>
      <c r="I155" s="37">
        <f t="shared" si="19"/>
        <v>13.292999999999999</v>
      </c>
      <c r="J155" s="41">
        <f t="shared" si="19"/>
        <v>310.64</v>
      </c>
      <c r="K155" s="135"/>
    </row>
    <row r="156" spans="1:11" s="108" customFormat="1" ht="15" customHeight="1" x14ac:dyDescent="0.25">
      <c r="A156" s="128" t="s">
        <v>105</v>
      </c>
      <c r="B156" s="128"/>
      <c r="C156" s="128"/>
      <c r="D156" s="128"/>
      <c r="E156" s="128"/>
      <c r="F156" s="128"/>
      <c r="G156" s="129"/>
      <c r="H156" s="129"/>
      <c r="I156" s="129"/>
      <c r="J156" s="130"/>
      <c r="K156" s="127"/>
    </row>
    <row r="157" spans="1:11" s="136" customFormat="1" ht="21.75" customHeight="1" x14ac:dyDescent="0.25">
      <c r="A157" s="4" t="s">
        <v>18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s="108" customFormat="1" ht="15.75" x14ac:dyDescent="0.25">
      <c r="A158" s="61" t="s">
        <v>106</v>
      </c>
      <c r="B158" s="86">
        <v>100</v>
      </c>
      <c r="C158" s="76">
        <v>12.68</v>
      </c>
      <c r="D158" s="76">
        <v>23.4</v>
      </c>
      <c r="E158" s="76">
        <v>0.45</v>
      </c>
      <c r="F158" s="76">
        <v>297.7</v>
      </c>
      <c r="G158" s="76">
        <v>0.08</v>
      </c>
      <c r="H158" s="76">
        <v>0.22</v>
      </c>
      <c r="I158" s="76">
        <v>2.72</v>
      </c>
      <c r="J158" s="77">
        <v>137.04</v>
      </c>
      <c r="K158" s="104" t="s">
        <v>107</v>
      </c>
    </row>
    <row r="159" spans="1:11" s="136" customFormat="1" ht="15.75" x14ac:dyDescent="0.25">
      <c r="A159" s="79" t="s">
        <v>21</v>
      </c>
      <c r="B159" s="48">
        <v>180</v>
      </c>
      <c r="C159" s="49">
        <v>6.64</v>
      </c>
      <c r="D159" s="49">
        <v>5.4</v>
      </c>
      <c r="E159" s="49">
        <v>31.74</v>
      </c>
      <c r="F159" s="49">
        <v>202.14</v>
      </c>
      <c r="G159" s="50">
        <v>0.03</v>
      </c>
      <c r="H159" s="50">
        <v>0.02</v>
      </c>
      <c r="I159" s="50">
        <v>10</v>
      </c>
      <c r="J159" s="51">
        <v>16</v>
      </c>
      <c r="K159" s="52" t="s">
        <v>65</v>
      </c>
    </row>
    <row r="160" spans="1:11" s="108" customFormat="1" ht="15.75" x14ac:dyDescent="0.25">
      <c r="A160" s="79" t="s">
        <v>23</v>
      </c>
      <c r="B160" s="48" t="s">
        <v>24</v>
      </c>
      <c r="C160" s="49">
        <v>0.67</v>
      </c>
      <c r="D160" s="49">
        <v>0.06</v>
      </c>
      <c r="E160" s="49">
        <v>2.1</v>
      </c>
      <c r="F160" s="49">
        <v>12</v>
      </c>
      <c r="G160" s="50">
        <v>0.01</v>
      </c>
      <c r="H160" s="50">
        <v>0.1</v>
      </c>
      <c r="I160" s="50">
        <v>0.1</v>
      </c>
      <c r="J160" s="51">
        <v>6</v>
      </c>
      <c r="K160" s="52"/>
    </row>
    <row r="161" spans="1:11" s="46" customFormat="1" ht="15.75" x14ac:dyDescent="0.25">
      <c r="A161" s="90" t="s">
        <v>26</v>
      </c>
      <c r="B161" s="91">
        <v>200</v>
      </c>
      <c r="C161" s="92">
        <v>7.0000000000000007E-2</v>
      </c>
      <c r="D161" s="92">
        <v>0.02</v>
      </c>
      <c r="E161" s="92">
        <v>15</v>
      </c>
      <c r="F161" s="92">
        <v>60</v>
      </c>
      <c r="G161" s="92">
        <v>0</v>
      </c>
      <c r="H161" s="92">
        <v>0</v>
      </c>
      <c r="I161" s="92">
        <v>0.03</v>
      </c>
      <c r="J161" s="93">
        <v>11.1</v>
      </c>
      <c r="K161" s="94" t="s">
        <v>27</v>
      </c>
    </row>
    <row r="162" spans="1:11" s="108" customFormat="1" ht="15.75" x14ac:dyDescent="0.25">
      <c r="A162" s="65" t="s">
        <v>28</v>
      </c>
      <c r="B162" s="62" t="s">
        <v>29</v>
      </c>
      <c r="C162" s="67">
        <v>3</v>
      </c>
      <c r="D162" s="67">
        <v>1.1599999999999999</v>
      </c>
      <c r="E162" s="67">
        <v>20.56</v>
      </c>
      <c r="F162" s="67">
        <v>104.8</v>
      </c>
      <c r="G162" s="68">
        <v>0.04</v>
      </c>
      <c r="H162" s="68">
        <v>0.01</v>
      </c>
      <c r="I162" s="68">
        <v>0</v>
      </c>
      <c r="J162" s="69">
        <v>7.6</v>
      </c>
      <c r="K162" s="63" t="s">
        <v>30</v>
      </c>
    </row>
    <row r="163" spans="1:11" s="108" customFormat="1" ht="15.75" x14ac:dyDescent="0.25">
      <c r="A163" s="131" t="s">
        <v>31</v>
      </c>
      <c r="B163" s="71">
        <v>580</v>
      </c>
      <c r="C163" s="72">
        <f t="shared" ref="C163:J163" si="20">SUM(C158:C162)</f>
        <v>23.060000000000002</v>
      </c>
      <c r="D163" s="72">
        <f t="shared" si="20"/>
        <v>30.039999999999996</v>
      </c>
      <c r="E163" s="72">
        <f t="shared" si="20"/>
        <v>69.849999999999994</v>
      </c>
      <c r="F163" s="72">
        <f t="shared" si="20"/>
        <v>676.63999999999987</v>
      </c>
      <c r="G163" s="37">
        <f t="shared" si="20"/>
        <v>0.16</v>
      </c>
      <c r="H163" s="37">
        <f t="shared" si="20"/>
        <v>0.35</v>
      </c>
      <c r="I163" s="37">
        <f t="shared" si="20"/>
        <v>12.85</v>
      </c>
      <c r="J163" s="41">
        <f t="shared" si="20"/>
        <v>177.73999999999998</v>
      </c>
      <c r="K163" s="137"/>
    </row>
    <row r="164" spans="1:11" s="136" customFormat="1" ht="21.75" customHeight="1" x14ac:dyDescent="0.25">
      <c r="A164" s="4" t="s">
        <v>32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s="108" customFormat="1" ht="20.25" customHeight="1" x14ac:dyDescent="0.25">
      <c r="A165" s="47" t="s">
        <v>23</v>
      </c>
      <c r="B165" s="48" t="s">
        <v>24</v>
      </c>
      <c r="C165" s="49">
        <v>0.67</v>
      </c>
      <c r="D165" s="49">
        <v>0.06</v>
      </c>
      <c r="E165" s="49">
        <v>2.1</v>
      </c>
      <c r="F165" s="49">
        <v>12</v>
      </c>
      <c r="G165" s="50">
        <v>0.01</v>
      </c>
      <c r="H165" s="50">
        <v>0.1</v>
      </c>
      <c r="I165" s="50">
        <v>0.1</v>
      </c>
      <c r="J165" s="51">
        <v>6</v>
      </c>
      <c r="K165" s="52"/>
    </row>
    <row r="166" spans="1:11" s="108" customFormat="1" ht="15.75" x14ac:dyDescent="0.25">
      <c r="A166" s="61" t="s">
        <v>108</v>
      </c>
      <c r="B166" s="62">
        <v>250</v>
      </c>
      <c r="C166" s="75">
        <v>1.49</v>
      </c>
      <c r="D166" s="75">
        <v>4.91</v>
      </c>
      <c r="E166" s="75">
        <v>6.09</v>
      </c>
      <c r="F166" s="75">
        <v>76.25</v>
      </c>
      <c r="G166" s="76">
        <v>0.03</v>
      </c>
      <c r="H166" s="76">
        <v>0.03</v>
      </c>
      <c r="I166" s="76">
        <v>7.9</v>
      </c>
      <c r="J166" s="77">
        <v>28.7</v>
      </c>
      <c r="K166" s="63" t="s">
        <v>109</v>
      </c>
    </row>
    <row r="167" spans="1:11" s="136" customFormat="1" ht="15.75" x14ac:dyDescent="0.25">
      <c r="A167" s="85" t="s">
        <v>110</v>
      </c>
      <c r="B167" s="86">
        <v>200</v>
      </c>
      <c r="C167" s="87">
        <v>18.010000000000002</v>
      </c>
      <c r="D167" s="87">
        <v>8.9499999999999993</v>
      </c>
      <c r="E167" s="87">
        <v>36.450000000000003</v>
      </c>
      <c r="F167" s="87">
        <v>298.66000000000003</v>
      </c>
      <c r="G167" s="87">
        <v>0.14000000000000001</v>
      </c>
      <c r="H167" s="87" t="s">
        <v>111</v>
      </c>
      <c r="I167" s="87">
        <v>6.5</v>
      </c>
      <c r="J167" s="88">
        <v>36.090000000000003</v>
      </c>
      <c r="K167" s="89" t="s">
        <v>46</v>
      </c>
    </row>
    <row r="168" spans="1:11" s="108" customFormat="1" ht="15.75" x14ac:dyDescent="0.25">
      <c r="A168" s="47" t="s">
        <v>39</v>
      </c>
      <c r="B168" s="48">
        <v>200</v>
      </c>
      <c r="C168" s="49">
        <f>0.8*0.2</f>
        <v>0.16000000000000003</v>
      </c>
      <c r="D168" s="49">
        <f>0.8*0.2</f>
        <v>0.16000000000000003</v>
      </c>
      <c r="E168" s="49">
        <v>27.88</v>
      </c>
      <c r="F168" s="49">
        <f>573*0.2</f>
        <v>114.60000000000001</v>
      </c>
      <c r="G168" s="50">
        <f>0.06*0.2</f>
        <v>1.2E-2</v>
      </c>
      <c r="H168" s="50">
        <f>0.04*0.2</f>
        <v>8.0000000000000002E-3</v>
      </c>
      <c r="I168" s="50">
        <f>4.5*0.2</f>
        <v>0.9</v>
      </c>
      <c r="J168" s="51">
        <v>14.18</v>
      </c>
      <c r="K168" s="63" t="s">
        <v>77</v>
      </c>
    </row>
    <row r="169" spans="1:11" s="108" customFormat="1" ht="31.5" x14ac:dyDescent="0.25">
      <c r="A169" s="79" t="s">
        <v>41</v>
      </c>
      <c r="B169" s="62">
        <v>20</v>
      </c>
      <c r="C169" s="49">
        <v>1.1200000000000001</v>
      </c>
      <c r="D169" s="49">
        <v>0.22</v>
      </c>
      <c r="E169" s="49">
        <v>9.8800000000000008</v>
      </c>
      <c r="F169" s="49">
        <v>45.98</v>
      </c>
      <c r="G169" s="50">
        <v>0.02</v>
      </c>
      <c r="H169" s="50">
        <v>0</v>
      </c>
      <c r="I169" s="50">
        <v>0</v>
      </c>
      <c r="J169" s="51">
        <v>4.5999999999999996</v>
      </c>
      <c r="K169" s="63"/>
    </row>
    <row r="170" spans="1:11" s="108" customFormat="1" ht="15.75" x14ac:dyDescent="0.25">
      <c r="A170" s="65" t="s">
        <v>28</v>
      </c>
      <c r="B170" s="62" t="s">
        <v>29</v>
      </c>
      <c r="C170" s="67">
        <v>3</v>
      </c>
      <c r="D170" s="67">
        <v>1.1599999999999999</v>
      </c>
      <c r="E170" s="67">
        <v>20.56</v>
      </c>
      <c r="F170" s="67">
        <v>104.8</v>
      </c>
      <c r="G170" s="68">
        <v>0.04</v>
      </c>
      <c r="H170" s="68">
        <v>0.01</v>
      </c>
      <c r="I170" s="68">
        <v>0</v>
      </c>
      <c r="J170" s="69">
        <v>7.6</v>
      </c>
      <c r="K170" s="63" t="s">
        <v>30</v>
      </c>
    </row>
    <row r="171" spans="1:11" s="108" customFormat="1" ht="15.75" x14ac:dyDescent="0.25">
      <c r="A171" s="131" t="s">
        <v>42</v>
      </c>
      <c r="B171" s="71">
        <v>760</v>
      </c>
      <c r="C171" s="72">
        <f t="shared" ref="C171:J171" si="21">SUM(C165:C170)</f>
        <v>24.450000000000003</v>
      </c>
      <c r="D171" s="72">
        <f t="shared" si="21"/>
        <v>15.459999999999999</v>
      </c>
      <c r="E171" s="72">
        <f t="shared" si="21"/>
        <v>102.96</v>
      </c>
      <c r="F171" s="37">
        <f t="shared" si="21"/>
        <v>652.29</v>
      </c>
      <c r="G171" s="37">
        <f t="shared" si="21"/>
        <v>0.252</v>
      </c>
      <c r="H171" s="37">
        <f t="shared" si="21"/>
        <v>0.14800000000000002</v>
      </c>
      <c r="I171" s="37">
        <f t="shared" si="21"/>
        <v>15.4</v>
      </c>
      <c r="J171" s="41">
        <f t="shared" si="21"/>
        <v>97.169999999999987</v>
      </c>
      <c r="K171" s="138"/>
    </row>
    <row r="172" spans="1:11" s="108" customFormat="1" ht="15.75" x14ac:dyDescent="0.25">
      <c r="A172" s="128" t="s">
        <v>56</v>
      </c>
      <c r="B172" s="71">
        <f t="shared" ref="B172:J172" si="22">B171+B163</f>
        <v>1340</v>
      </c>
      <c r="C172" s="72">
        <f t="shared" si="22"/>
        <v>47.510000000000005</v>
      </c>
      <c r="D172" s="72">
        <f t="shared" si="22"/>
        <v>45.499999999999993</v>
      </c>
      <c r="E172" s="72">
        <f t="shared" si="22"/>
        <v>172.81</v>
      </c>
      <c r="F172" s="72">
        <f t="shared" si="22"/>
        <v>1328.9299999999998</v>
      </c>
      <c r="G172" s="37">
        <f t="shared" si="22"/>
        <v>0.41200000000000003</v>
      </c>
      <c r="H172" s="37">
        <f t="shared" si="22"/>
        <v>0.498</v>
      </c>
      <c r="I172" s="37">
        <f t="shared" si="22"/>
        <v>28.25</v>
      </c>
      <c r="J172" s="41">
        <f t="shared" si="22"/>
        <v>274.90999999999997</v>
      </c>
      <c r="K172" s="138"/>
    </row>
    <row r="173" spans="1:11" s="108" customFormat="1" ht="15" customHeight="1" x14ac:dyDescent="0.25">
      <c r="A173" s="128" t="s">
        <v>112</v>
      </c>
      <c r="B173" s="128"/>
      <c r="C173" s="128"/>
      <c r="D173" s="128"/>
      <c r="E173" s="128"/>
      <c r="F173" s="128"/>
      <c r="G173" s="129"/>
      <c r="H173" s="129"/>
      <c r="I173" s="129"/>
      <c r="J173" s="130"/>
      <c r="K173" s="127"/>
    </row>
    <row r="174" spans="1:11" s="108" customFormat="1" ht="21.75" customHeight="1" x14ac:dyDescent="0.25">
      <c r="A174" s="4" t="s">
        <v>18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s="136" customFormat="1" ht="15.75" x14ac:dyDescent="0.25">
      <c r="A175" s="79" t="s">
        <v>23</v>
      </c>
      <c r="B175" s="83" t="s">
        <v>24</v>
      </c>
      <c r="C175" s="49">
        <v>0.67</v>
      </c>
      <c r="D175" s="49">
        <v>0.06</v>
      </c>
      <c r="E175" s="49">
        <v>2.1</v>
      </c>
      <c r="F175" s="49">
        <v>12</v>
      </c>
      <c r="G175" s="50">
        <v>0.01</v>
      </c>
      <c r="H175" s="50">
        <v>0.1</v>
      </c>
      <c r="I175" s="50">
        <v>0.1</v>
      </c>
      <c r="J175" s="51">
        <v>6</v>
      </c>
      <c r="K175" s="95"/>
    </row>
    <row r="176" spans="1:11" s="108" customFormat="1" ht="31.5" x14ac:dyDescent="0.25">
      <c r="A176" s="61" t="s">
        <v>113</v>
      </c>
      <c r="B176" s="62">
        <v>100</v>
      </c>
      <c r="C176" s="76">
        <v>10.039999999999999</v>
      </c>
      <c r="D176" s="76">
        <v>11.33</v>
      </c>
      <c r="E176" s="76">
        <v>11.88</v>
      </c>
      <c r="F176" s="76">
        <v>190</v>
      </c>
      <c r="G176" s="76">
        <f>0.05+0.02</f>
        <v>7.0000000000000007E-2</v>
      </c>
      <c r="H176" s="76">
        <v>7.0000000000000007E-2</v>
      </c>
      <c r="I176" s="76">
        <v>0.59</v>
      </c>
      <c r="J176" s="77">
        <v>39.799999999999997</v>
      </c>
      <c r="K176" s="63" t="s">
        <v>36</v>
      </c>
    </row>
    <row r="177" spans="1:11" s="108" customFormat="1" ht="15.75" x14ac:dyDescent="0.25">
      <c r="A177" s="47" t="s">
        <v>114</v>
      </c>
      <c r="B177" s="48">
        <v>180</v>
      </c>
      <c r="C177" s="49">
        <v>10.32</v>
      </c>
      <c r="D177" s="49">
        <v>7.32</v>
      </c>
      <c r="E177" s="49">
        <v>46.36</v>
      </c>
      <c r="F177" s="49">
        <v>292.5</v>
      </c>
      <c r="G177" s="50">
        <v>0.21</v>
      </c>
      <c r="H177" s="50">
        <v>0.11</v>
      </c>
      <c r="I177" s="50">
        <v>0</v>
      </c>
      <c r="J177" s="51">
        <v>14.82</v>
      </c>
      <c r="K177" s="52" t="s">
        <v>38</v>
      </c>
    </row>
    <row r="178" spans="1:11" s="108" customFormat="1" ht="15.75" x14ac:dyDescent="0.25">
      <c r="A178" s="90" t="s">
        <v>26</v>
      </c>
      <c r="B178" s="91">
        <v>200</v>
      </c>
      <c r="C178" s="92">
        <v>7.0000000000000007E-2</v>
      </c>
      <c r="D178" s="92">
        <v>0.02</v>
      </c>
      <c r="E178" s="92">
        <v>15</v>
      </c>
      <c r="F178" s="92">
        <v>60</v>
      </c>
      <c r="G178" s="92">
        <v>0</v>
      </c>
      <c r="H178" s="92">
        <v>0</v>
      </c>
      <c r="I178" s="92">
        <v>0.03</v>
      </c>
      <c r="J178" s="93">
        <v>11.1</v>
      </c>
      <c r="K178" s="94" t="s">
        <v>27</v>
      </c>
    </row>
    <row r="179" spans="1:11" s="108" customFormat="1" ht="15.75" x14ac:dyDescent="0.25">
      <c r="A179" s="65" t="s">
        <v>28</v>
      </c>
      <c r="B179" s="62" t="s">
        <v>29</v>
      </c>
      <c r="C179" s="67">
        <v>3</v>
      </c>
      <c r="D179" s="67">
        <v>1.1599999999999999</v>
      </c>
      <c r="E179" s="67">
        <v>20.56</v>
      </c>
      <c r="F179" s="67">
        <v>104.8</v>
      </c>
      <c r="G179" s="68">
        <v>0.04</v>
      </c>
      <c r="H179" s="68">
        <v>0.01</v>
      </c>
      <c r="I179" s="68">
        <v>0</v>
      </c>
      <c r="J179" s="69">
        <v>7.6</v>
      </c>
      <c r="K179" s="63" t="s">
        <v>30</v>
      </c>
    </row>
    <row r="180" spans="1:11" s="108" customFormat="1" ht="15.75" x14ac:dyDescent="0.25">
      <c r="A180" s="119" t="s">
        <v>31</v>
      </c>
      <c r="B180" s="120">
        <v>580</v>
      </c>
      <c r="C180" s="37">
        <f t="shared" ref="C180:J180" si="23">SUM(C175:C179)</f>
        <v>24.1</v>
      </c>
      <c r="D180" s="37">
        <f t="shared" si="23"/>
        <v>19.89</v>
      </c>
      <c r="E180" s="37">
        <f t="shared" si="23"/>
        <v>95.9</v>
      </c>
      <c r="F180" s="37">
        <f t="shared" si="23"/>
        <v>659.3</v>
      </c>
      <c r="G180" s="37">
        <f t="shared" si="23"/>
        <v>0.32999999999999996</v>
      </c>
      <c r="H180" s="37">
        <f t="shared" si="23"/>
        <v>0.29000000000000004</v>
      </c>
      <c r="I180" s="37">
        <f t="shared" si="23"/>
        <v>0.72</v>
      </c>
      <c r="J180" s="37">
        <f t="shared" si="23"/>
        <v>79.319999999999993</v>
      </c>
      <c r="K180" s="63"/>
    </row>
    <row r="181" spans="1:11" s="108" customFormat="1" ht="21.75" customHeight="1" x14ac:dyDescent="0.25">
      <c r="A181" s="4" t="s">
        <v>32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s="136" customFormat="1" ht="20.25" customHeight="1" x14ac:dyDescent="0.25">
      <c r="A182" s="79" t="s">
        <v>23</v>
      </c>
      <c r="B182" s="83" t="s">
        <v>24</v>
      </c>
      <c r="C182" s="49">
        <v>0.67</v>
      </c>
      <c r="D182" s="49">
        <v>0.06</v>
      </c>
      <c r="E182" s="49">
        <v>2.1</v>
      </c>
      <c r="F182" s="49">
        <v>12</v>
      </c>
      <c r="G182" s="50">
        <v>0.01</v>
      </c>
      <c r="H182" s="50">
        <v>0.1</v>
      </c>
      <c r="I182" s="50">
        <v>0.1</v>
      </c>
      <c r="J182" s="51">
        <v>6</v>
      </c>
      <c r="K182" s="95"/>
    </row>
    <row r="183" spans="1:11" s="108" customFormat="1" ht="47.25" x14ac:dyDescent="0.25">
      <c r="A183" s="98" t="s">
        <v>115</v>
      </c>
      <c r="B183" s="99">
        <v>250</v>
      </c>
      <c r="C183" s="87">
        <v>2.9</v>
      </c>
      <c r="D183" s="87">
        <v>2.5</v>
      </c>
      <c r="E183" s="87">
        <v>17.45</v>
      </c>
      <c r="F183" s="87">
        <v>118.25</v>
      </c>
      <c r="G183" s="87">
        <v>0.09</v>
      </c>
      <c r="H183" s="87">
        <v>0.05</v>
      </c>
      <c r="I183" s="87">
        <v>6.6</v>
      </c>
      <c r="J183" s="88">
        <v>94.6</v>
      </c>
      <c r="K183" s="100" t="s">
        <v>50</v>
      </c>
    </row>
    <row r="184" spans="1:11" s="108" customFormat="1" ht="15.75" x14ac:dyDescent="0.25">
      <c r="A184" s="61" t="s">
        <v>116</v>
      </c>
      <c r="B184" s="62">
        <v>125</v>
      </c>
      <c r="C184" s="49">
        <v>16.64</v>
      </c>
      <c r="D184" s="49">
        <v>20.89</v>
      </c>
      <c r="E184" s="49">
        <v>19.8</v>
      </c>
      <c r="F184" s="49">
        <v>435</v>
      </c>
      <c r="G184" s="50">
        <v>0.25</v>
      </c>
      <c r="H184" s="50">
        <v>0.08</v>
      </c>
      <c r="I184" s="50">
        <v>0.16</v>
      </c>
      <c r="J184" s="51">
        <v>17.18</v>
      </c>
      <c r="K184" s="63" t="s">
        <v>117</v>
      </c>
    </row>
    <row r="185" spans="1:11" s="46" customFormat="1" ht="15.75" x14ac:dyDescent="0.25">
      <c r="A185" s="47" t="s">
        <v>39</v>
      </c>
      <c r="B185" s="83">
        <v>200</v>
      </c>
      <c r="C185" s="50">
        <f>0.8*0.2</f>
        <v>0.16000000000000003</v>
      </c>
      <c r="D185" s="50">
        <f>0.8*0.2</f>
        <v>0.16000000000000003</v>
      </c>
      <c r="E185" s="50">
        <v>27.88</v>
      </c>
      <c r="F185" s="50">
        <f>573*0.2</f>
        <v>114.60000000000001</v>
      </c>
      <c r="G185" s="50">
        <f>0.06*0.2</f>
        <v>1.2E-2</v>
      </c>
      <c r="H185" s="50">
        <f>0.04*0.2</f>
        <v>8.0000000000000002E-3</v>
      </c>
      <c r="I185" s="50">
        <f>4.5*0.2</f>
        <v>0.9</v>
      </c>
      <c r="J185" s="51">
        <v>14.18</v>
      </c>
      <c r="K185" s="63" t="s">
        <v>77</v>
      </c>
    </row>
    <row r="186" spans="1:11" s="108" customFormat="1" ht="31.5" x14ac:dyDescent="0.25">
      <c r="A186" s="79" t="s">
        <v>41</v>
      </c>
      <c r="B186" s="62">
        <v>20</v>
      </c>
      <c r="C186" s="49">
        <v>1.1200000000000001</v>
      </c>
      <c r="D186" s="49">
        <v>0.22</v>
      </c>
      <c r="E186" s="49">
        <v>9.8800000000000008</v>
      </c>
      <c r="F186" s="49">
        <v>45.98</v>
      </c>
      <c r="G186" s="50">
        <v>0.02</v>
      </c>
      <c r="H186" s="50">
        <v>0</v>
      </c>
      <c r="I186" s="50">
        <v>0</v>
      </c>
      <c r="J186" s="51">
        <v>4.5999999999999996</v>
      </c>
      <c r="K186" s="63"/>
    </row>
    <row r="187" spans="1:11" s="108" customFormat="1" ht="15.75" x14ac:dyDescent="0.25">
      <c r="A187" s="65" t="s">
        <v>28</v>
      </c>
      <c r="B187" s="62" t="s">
        <v>29</v>
      </c>
      <c r="C187" s="67">
        <v>3</v>
      </c>
      <c r="D187" s="67">
        <v>1.1599999999999999</v>
      </c>
      <c r="E187" s="67">
        <v>20.56</v>
      </c>
      <c r="F187" s="67">
        <v>104.8</v>
      </c>
      <c r="G187" s="68">
        <v>0.04</v>
      </c>
      <c r="H187" s="68">
        <v>0.01</v>
      </c>
      <c r="I187" s="68">
        <v>0</v>
      </c>
      <c r="J187" s="69">
        <v>7.6</v>
      </c>
      <c r="K187" s="63" t="s">
        <v>30</v>
      </c>
    </row>
    <row r="188" spans="1:11" s="108" customFormat="1" ht="15.75" x14ac:dyDescent="0.25">
      <c r="A188" s="119" t="s">
        <v>42</v>
      </c>
      <c r="B188" s="120">
        <v>655</v>
      </c>
      <c r="C188" s="37">
        <f t="shared" ref="C188:J188" si="24">SUM(C182:C187)</f>
        <v>24.490000000000002</v>
      </c>
      <c r="D188" s="37">
        <f t="shared" si="24"/>
        <v>24.99</v>
      </c>
      <c r="E188" s="37">
        <f t="shared" si="24"/>
        <v>97.67</v>
      </c>
      <c r="F188" s="37">
        <f t="shared" si="24"/>
        <v>830.63</v>
      </c>
      <c r="G188" s="37">
        <f t="shared" si="24"/>
        <v>0.42199999999999999</v>
      </c>
      <c r="H188" s="37">
        <f t="shared" si="24"/>
        <v>0.24800000000000005</v>
      </c>
      <c r="I188" s="37">
        <f t="shared" si="24"/>
        <v>7.76</v>
      </c>
      <c r="J188" s="37">
        <f t="shared" si="24"/>
        <v>144.16</v>
      </c>
      <c r="K188" s="139"/>
    </row>
    <row r="189" spans="1:11" s="108" customFormat="1" ht="15.75" x14ac:dyDescent="0.25">
      <c r="A189" s="35" t="s">
        <v>67</v>
      </c>
      <c r="B189" s="71">
        <f t="shared" ref="B189:J189" si="25">B188+B180</f>
        <v>1235</v>
      </c>
      <c r="C189" s="72">
        <f t="shared" si="25"/>
        <v>48.59</v>
      </c>
      <c r="D189" s="72">
        <f t="shared" si="25"/>
        <v>44.879999999999995</v>
      </c>
      <c r="E189" s="72">
        <f t="shared" si="25"/>
        <v>193.57</v>
      </c>
      <c r="F189" s="72">
        <f t="shared" si="25"/>
        <v>1489.9299999999998</v>
      </c>
      <c r="G189" s="72">
        <f t="shared" si="25"/>
        <v>0.752</v>
      </c>
      <c r="H189" s="72">
        <f t="shared" si="25"/>
        <v>0.53800000000000003</v>
      </c>
      <c r="I189" s="72">
        <f t="shared" si="25"/>
        <v>8.48</v>
      </c>
      <c r="J189" s="72">
        <f t="shared" si="25"/>
        <v>223.48</v>
      </c>
      <c r="K189" s="140"/>
    </row>
    <row r="190" spans="1:11" s="108" customFormat="1" ht="15" customHeight="1" x14ac:dyDescent="0.25">
      <c r="A190" s="128" t="s">
        <v>118</v>
      </c>
      <c r="B190" s="128"/>
      <c r="C190" s="128"/>
      <c r="D190" s="128"/>
      <c r="E190" s="128"/>
      <c r="F190" s="128"/>
      <c r="G190" s="129"/>
      <c r="H190" s="129"/>
      <c r="I190" s="129"/>
      <c r="J190" s="130"/>
      <c r="K190" s="127"/>
    </row>
    <row r="191" spans="1:11" s="108" customFormat="1" ht="21.75" customHeight="1" x14ac:dyDescent="0.25">
      <c r="A191" s="4" t="s">
        <v>18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s="136" customFormat="1" ht="15.75" x14ac:dyDescent="0.25">
      <c r="A192" s="79" t="s">
        <v>23</v>
      </c>
      <c r="B192" s="83" t="s">
        <v>24</v>
      </c>
      <c r="C192" s="49">
        <v>0.67</v>
      </c>
      <c r="D192" s="49">
        <v>0.06</v>
      </c>
      <c r="E192" s="49">
        <v>2.1</v>
      </c>
      <c r="F192" s="49">
        <v>12</v>
      </c>
      <c r="G192" s="50">
        <v>0.01</v>
      </c>
      <c r="H192" s="50">
        <v>0.1</v>
      </c>
      <c r="I192" s="50">
        <v>0.1</v>
      </c>
      <c r="J192" s="51">
        <v>6</v>
      </c>
      <c r="K192" s="95"/>
    </row>
    <row r="193" spans="1:11" s="108" customFormat="1" ht="31.5" x14ac:dyDescent="0.25">
      <c r="A193" s="61" t="s">
        <v>119</v>
      </c>
      <c r="B193" s="62">
        <v>100</v>
      </c>
      <c r="C193" s="50">
        <v>7.1</v>
      </c>
      <c r="D193" s="50">
        <v>7.95</v>
      </c>
      <c r="E193" s="50">
        <v>9.3000000000000007</v>
      </c>
      <c r="F193" s="50">
        <v>137.19999999999999</v>
      </c>
      <c r="G193" s="50">
        <v>0.17</v>
      </c>
      <c r="H193" s="50">
        <v>6.6000000000000003E-2</v>
      </c>
      <c r="I193" s="50">
        <v>0.65</v>
      </c>
      <c r="J193" s="51">
        <v>25.4</v>
      </c>
      <c r="K193" s="63" t="s">
        <v>74</v>
      </c>
    </row>
    <row r="194" spans="1:11" s="108" customFormat="1" ht="15.75" x14ac:dyDescent="0.25">
      <c r="A194" s="61" t="s">
        <v>120</v>
      </c>
      <c r="B194" s="62">
        <v>180</v>
      </c>
      <c r="C194" s="50">
        <v>5.56</v>
      </c>
      <c r="D194" s="50">
        <v>8.1</v>
      </c>
      <c r="E194" s="50">
        <v>26.5</v>
      </c>
      <c r="F194" s="50">
        <v>201.45</v>
      </c>
      <c r="G194" s="50">
        <v>0.06</v>
      </c>
      <c r="H194" s="50">
        <v>0.03</v>
      </c>
      <c r="I194" s="50">
        <v>0</v>
      </c>
      <c r="J194" s="51">
        <v>6.06</v>
      </c>
      <c r="K194" s="63" t="s">
        <v>65</v>
      </c>
    </row>
    <row r="195" spans="1:11" s="108" customFormat="1" ht="15.75" x14ac:dyDescent="0.25">
      <c r="A195" s="90" t="s">
        <v>26</v>
      </c>
      <c r="B195" s="91">
        <v>200</v>
      </c>
      <c r="C195" s="92">
        <v>7.0000000000000007E-2</v>
      </c>
      <c r="D195" s="92">
        <v>0.02</v>
      </c>
      <c r="E195" s="92">
        <v>15</v>
      </c>
      <c r="F195" s="92">
        <v>60</v>
      </c>
      <c r="G195" s="92">
        <v>0</v>
      </c>
      <c r="H195" s="92">
        <v>0</v>
      </c>
      <c r="I195" s="92">
        <v>0.03</v>
      </c>
      <c r="J195" s="93">
        <v>11.1</v>
      </c>
      <c r="K195" s="94" t="s">
        <v>27</v>
      </c>
    </row>
    <row r="196" spans="1:11" s="46" customFormat="1" ht="15.75" x14ac:dyDescent="0.25">
      <c r="A196" s="65" t="s">
        <v>28</v>
      </c>
      <c r="B196" s="62" t="s">
        <v>29</v>
      </c>
      <c r="C196" s="67">
        <v>3</v>
      </c>
      <c r="D196" s="67">
        <v>1.1599999999999999</v>
      </c>
      <c r="E196" s="67">
        <v>20.56</v>
      </c>
      <c r="F196" s="67">
        <v>104.8</v>
      </c>
      <c r="G196" s="68">
        <v>0.04</v>
      </c>
      <c r="H196" s="68">
        <v>0.01</v>
      </c>
      <c r="I196" s="68">
        <v>0</v>
      </c>
      <c r="J196" s="69">
        <v>7.6</v>
      </c>
      <c r="K196" s="63" t="s">
        <v>30</v>
      </c>
    </row>
    <row r="197" spans="1:11" s="108" customFormat="1" ht="15.75" x14ac:dyDescent="0.25">
      <c r="A197" s="119" t="s">
        <v>31</v>
      </c>
      <c r="B197" s="120">
        <v>580</v>
      </c>
      <c r="C197" s="37">
        <f t="shared" ref="C197:J197" si="26">SUM(C192:C196)</f>
        <v>16.399999999999999</v>
      </c>
      <c r="D197" s="37">
        <f t="shared" si="26"/>
        <v>17.29</v>
      </c>
      <c r="E197" s="37">
        <f t="shared" si="26"/>
        <v>73.459999999999994</v>
      </c>
      <c r="F197" s="37">
        <f t="shared" si="26"/>
        <v>515.44999999999993</v>
      </c>
      <c r="G197" s="37">
        <f t="shared" si="26"/>
        <v>0.28000000000000003</v>
      </c>
      <c r="H197" s="37">
        <f t="shared" si="26"/>
        <v>0.20600000000000002</v>
      </c>
      <c r="I197" s="37">
        <f t="shared" si="26"/>
        <v>0.78</v>
      </c>
      <c r="J197" s="41">
        <f t="shared" si="26"/>
        <v>56.160000000000004</v>
      </c>
      <c r="K197" s="63"/>
    </row>
    <row r="198" spans="1:11" s="108" customFormat="1" ht="21.75" customHeight="1" x14ac:dyDescent="0.25">
      <c r="A198" s="4" t="s">
        <v>32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s="136" customFormat="1" ht="20.25" customHeight="1" x14ac:dyDescent="0.25">
      <c r="A199" s="79" t="s">
        <v>23</v>
      </c>
      <c r="B199" s="83" t="s">
        <v>24</v>
      </c>
      <c r="C199" s="49">
        <v>0.67</v>
      </c>
      <c r="D199" s="49">
        <v>0.06</v>
      </c>
      <c r="E199" s="49">
        <v>2.1</v>
      </c>
      <c r="F199" s="49">
        <v>12</v>
      </c>
      <c r="G199" s="50">
        <v>0.01</v>
      </c>
      <c r="H199" s="50">
        <v>0.1</v>
      </c>
      <c r="I199" s="50">
        <v>0.1</v>
      </c>
      <c r="J199" s="51">
        <v>6</v>
      </c>
      <c r="K199" s="95"/>
    </row>
    <row r="200" spans="1:11" s="108" customFormat="1" ht="15.75" x14ac:dyDescent="0.25">
      <c r="A200" s="61" t="s">
        <v>92</v>
      </c>
      <c r="B200" s="62">
        <v>250</v>
      </c>
      <c r="C200" s="50">
        <v>1.98</v>
      </c>
      <c r="D200" s="50">
        <v>2.71</v>
      </c>
      <c r="E200" s="50">
        <v>12.11</v>
      </c>
      <c r="F200" s="50">
        <v>85.7</v>
      </c>
      <c r="G200" s="50">
        <v>0.08</v>
      </c>
      <c r="H200" s="50">
        <v>0.05</v>
      </c>
      <c r="I200" s="50">
        <v>8.25</v>
      </c>
      <c r="J200" s="51">
        <v>26.7</v>
      </c>
      <c r="K200" s="63" t="s">
        <v>121</v>
      </c>
    </row>
    <row r="201" spans="1:11" s="108" customFormat="1" ht="15.75" x14ac:dyDescent="0.25">
      <c r="A201" s="61" t="s">
        <v>122</v>
      </c>
      <c r="B201" s="62">
        <v>100</v>
      </c>
      <c r="C201" s="76">
        <v>14.06</v>
      </c>
      <c r="D201" s="76">
        <v>33.71</v>
      </c>
      <c r="E201" s="76">
        <v>18.95</v>
      </c>
      <c r="F201" s="76">
        <v>247.2</v>
      </c>
      <c r="G201" s="76">
        <v>0.43</v>
      </c>
      <c r="H201" s="76">
        <v>0.17</v>
      </c>
      <c r="I201" s="76">
        <v>7.72</v>
      </c>
      <c r="J201" s="77">
        <v>32.79</v>
      </c>
      <c r="K201" s="63" t="s">
        <v>104</v>
      </c>
    </row>
    <row r="202" spans="1:11" s="108" customFormat="1" ht="15.75" x14ac:dyDescent="0.25">
      <c r="A202" s="61" t="s">
        <v>123</v>
      </c>
      <c r="B202" s="62">
        <v>180</v>
      </c>
      <c r="C202" s="76">
        <v>7.58</v>
      </c>
      <c r="D202" s="76">
        <v>5.4</v>
      </c>
      <c r="E202" s="76">
        <v>46.62</v>
      </c>
      <c r="F202" s="76">
        <v>265.5</v>
      </c>
      <c r="G202" s="76">
        <v>0.14399999999999999</v>
      </c>
      <c r="H202" s="76">
        <v>0.06</v>
      </c>
      <c r="I202" s="76">
        <v>0</v>
      </c>
      <c r="J202" s="77">
        <v>28.86</v>
      </c>
      <c r="K202" s="63" t="s">
        <v>38</v>
      </c>
    </row>
    <row r="203" spans="1:11" s="108" customFormat="1" ht="15.75" x14ac:dyDescent="0.25">
      <c r="A203" s="47" t="s">
        <v>39</v>
      </c>
      <c r="B203" s="83">
        <v>200</v>
      </c>
      <c r="C203" s="50">
        <f>0.8*0.2</f>
        <v>0.16000000000000003</v>
      </c>
      <c r="D203" s="50">
        <f>0.8*0.2</f>
        <v>0.16000000000000003</v>
      </c>
      <c r="E203" s="50">
        <v>27.88</v>
      </c>
      <c r="F203" s="50">
        <f>573*0.2</f>
        <v>114.60000000000001</v>
      </c>
      <c r="G203" s="50">
        <f>0.06*0.2</f>
        <v>1.2E-2</v>
      </c>
      <c r="H203" s="50">
        <f>0.04*0.2</f>
        <v>8.0000000000000002E-3</v>
      </c>
      <c r="I203" s="50">
        <f>4.5*0.2</f>
        <v>0.9</v>
      </c>
      <c r="J203" s="51">
        <v>14.18</v>
      </c>
      <c r="K203" s="63" t="s">
        <v>77</v>
      </c>
    </row>
    <row r="204" spans="1:11" s="108" customFormat="1" ht="31.5" x14ac:dyDescent="0.25">
      <c r="A204" s="79" t="s">
        <v>41</v>
      </c>
      <c r="B204" s="62">
        <v>20</v>
      </c>
      <c r="C204" s="49">
        <v>1.1200000000000001</v>
      </c>
      <c r="D204" s="49">
        <v>0.22</v>
      </c>
      <c r="E204" s="49">
        <v>9.8800000000000008</v>
      </c>
      <c r="F204" s="49">
        <v>45.98</v>
      </c>
      <c r="G204" s="50">
        <v>0.02</v>
      </c>
      <c r="H204" s="50">
        <v>0</v>
      </c>
      <c r="I204" s="50">
        <v>0</v>
      </c>
      <c r="J204" s="51">
        <v>4.5999999999999996</v>
      </c>
      <c r="K204" s="63"/>
    </row>
    <row r="205" spans="1:11" s="108" customFormat="1" ht="15.75" x14ac:dyDescent="0.25">
      <c r="A205" s="65" t="s">
        <v>28</v>
      </c>
      <c r="B205" s="62" t="s">
        <v>29</v>
      </c>
      <c r="C205" s="67">
        <v>3</v>
      </c>
      <c r="D205" s="67">
        <v>1.1599999999999999</v>
      </c>
      <c r="E205" s="67">
        <v>20.56</v>
      </c>
      <c r="F205" s="67">
        <v>104.8</v>
      </c>
      <c r="G205" s="68">
        <v>0.04</v>
      </c>
      <c r="H205" s="68">
        <v>0.01</v>
      </c>
      <c r="I205" s="68">
        <v>0</v>
      </c>
      <c r="J205" s="69">
        <v>7.6</v>
      </c>
      <c r="K205" s="63" t="s">
        <v>30</v>
      </c>
    </row>
    <row r="206" spans="1:11" s="108" customFormat="1" ht="15.75" x14ac:dyDescent="0.25">
      <c r="A206" s="119" t="s">
        <v>42</v>
      </c>
      <c r="B206" s="120">
        <v>850</v>
      </c>
      <c r="C206" s="37">
        <f t="shared" ref="C206:J206" si="27">SUM(C199:C205)</f>
        <v>28.57</v>
      </c>
      <c r="D206" s="37">
        <f t="shared" si="27"/>
        <v>43.419999999999995</v>
      </c>
      <c r="E206" s="37">
        <f t="shared" si="27"/>
        <v>138.1</v>
      </c>
      <c r="F206" s="37">
        <f t="shared" si="27"/>
        <v>875.78</v>
      </c>
      <c r="G206" s="37">
        <f t="shared" si="27"/>
        <v>0.7360000000000001</v>
      </c>
      <c r="H206" s="37">
        <f t="shared" si="27"/>
        <v>0.39800000000000008</v>
      </c>
      <c r="I206" s="37">
        <f t="shared" si="27"/>
        <v>16.97</v>
      </c>
      <c r="J206" s="41">
        <f t="shared" si="27"/>
        <v>120.72999999999999</v>
      </c>
      <c r="K206" s="63"/>
    </row>
    <row r="207" spans="1:11" s="108" customFormat="1" ht="15.75" x14ac:dyDescent="0.25">
      <c r="A207" s="35" t="s">
        <v>78</v>
      </c>
      <c r="B207" s="120">
        <f t="shared" ref="B207:J207" si="28">B206+B197</f>
        <v>1430</v>
      </c>
      <c r="C207" s="37">
        <f t="shared" si="28"/>
        <v>44.97</v>
      </c>
      <c r="D207" s="37">
        <f t="shared" si="28"/>
        <v>60.709999999999994</v>
      </c>
      <c r="E207" s="37">
        <f t="shared" si="28"/>
        <v>211.56</v>
      </c>
      <c r="F207" s="37">
        <f t="shared" si="28"/>
        <v>1391.23</v>
      </c>
      <c r="G207" s="37">
        <f t="shared" si="28"/>
        <v>1.016</v>
      </c>
      <c r="H207" s="37">
        <f t="shared" si="28"/>
        <v>0.60400000000000009</v>
      </c>
      <c r="I207" s="37">
        <f t="shared" si="28"/>
        <v>17.75</v>
      </c>
      <c r="J207" s="41">
        <f t="shared" si="28"/>
        <v>176.89</v>
      </c>
      <c r="K207" s="63"/>
    </row>
    <row r="208" spans="1:11" s="108" customFormat="1" ht="15" customHeight="1" x14ac:dyDescent="0.25">
      <c r="A208" s="128" t="s">
        <v>124</v>
      </c>
      <c r="B208" s="128"/>
      <c r="C208" s="128"/>
      <c r="D208" s="128"/>
      <c r="E208" s="128"/>
      <c r="F208" s="128"/>
      <c r="G208" s="129"/>
      <c r="H208" s="129"/>
      <c r="I208" s="129"/>
      <c r="J208" s="130"/>
      <c r="K208" s="127"/>
    </row>
    <row r="209" spans="1:11" s="136" customFormat="1" ht="21.75" customHeight="1" x14ac:dyDescent="0.25">
      <c r="A209" s="4" t="s">
        <v>18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s="108" customFormat="1" ht="15.75" x14ac:dyDescent="0.25">
      <c r="A210" s="79" t="s">
        <v>23</v>
      </c>
      <c r="B210" s="83" t="s">
        <v>24</v>
      </c>
      <c r="C210" s="49">
        <v>0.67</v>
      </c>
      <c r="D210" s="49">
        <v>0.06</v>
      </c>
      <c r="E210" s="49">
        <v>2.1</v>
      </c>
      <c r="F210" s="49">
        <v>12</v>
      </c>
      <c r="G210" s="50">
        <v>0.01</v>
      </c>
      <c r="H210" s="50">
        <v>0.1</v>
      </c>
      <c r="I210" s="50">
        <v>0.1</v>
      </c>
      <c r="J210" s="51">
        <v>6</v>
      </c>
      <c r="K210" s="95"/>
    </row>
    <row r="211" spans="1:11" s="64" customFormat="1" ht="37.5" customHeight="1" x14ac:dyDescent="0.2">
      <c r="A211" s="61" t="s">
        <v>125</v>
      </c>
      <c r="B211" s="86">
        <v>100</v>
      </c>
      <c r="C211" s="58">
        <v>14.1</v>
      </c>
      <c r="D211" s="58">
        <v>5.67</v>
      </c>
      <c r="E211" s="58">
        <v>4.33</v>
      </c>
      <c r="F211" s="58">
        <v>126.4</v>
      </c>
      <c r="G211" s="58">
        <v>0.03</v>
      </c>
      <c r="H211" s="58">
        <v>0.04</v>
      </c>
      <c r="I211" s="58">
        <v>1.1000000000000001</v>
      </c>
      <c r="J211" s="59">
        <v>20.7</v>
      </c>
      <c r="K211" s="104" t="s">
        <v>126</v>
      </c>
    </row>
    <row r="212" spans="1:11" s="108" customFormat="1" ht="15.75" x14ac:dyDescent="0.25">
      <c r="A212" s="79" t="s">
        <v>60</v>
      </c>
      <c r="B212" s="83">
        <v>180</v>
      </c>
      <c r="C212" s="50">
        <v>7.92</v>
      </c>
      <c r="D212" s="50">
        <v>6.87</v>
      </c>
      <c r="E212" s="50">
        <v>45.45</v>
      </c>
      <c r="F212" s="50">
        <v>275.39999999999998</v>
      </c>
      <c r="G212" s="50">
        <v>0</v>
      </c>
      <c r="H212" s="50">
        <v>0.17</v>
      </c>
      <c r="I212" s="50">
        <v>0.02</v>
      </c>
      <c r="J212" s="51">
        <v>16.64</v>
      </c>
      <c r="K212" s="95" t="s">
        <v>38</v>
      </c>
    </row>
    <row r="213" spans="1:11" s="108" customFormat="1" ht="15.75" x14ac:dyDescent="0.25">
      <c r="A213" s="90" t="s">
        <v>26</v>
      </c>
      <c r="B213" s="91">
        <v>200</v>
      </c>
      <c r="C213" s="92">
        <v>7.0000000000000007E-2</v>
      </c>
      <c r="D213" s="92">
        <v>0.02</v>
      </c>
      <c r="E213" s="92">
        <v>15</v>
      </c>
      <c r="F213" s="92">
        <v>60</v>
      </c>
      <c r="G213" s="92">
        <v>0</v>
      </c>
      <c r="H213" s="92">
        <v>0</v>
      </c>
      <c r="I213" s="92">
        <v>0.03</v>
      </c>
      <c r="J213" s="93">
        <v>11.1</v>
      </c>
      <c r="K213" s="94" t="s">
        <v>27</v>
      </c>
    </row>
    <row r="214" spans="1:11" s="108" customFormat="1" ht="15.75" x14ac:dyDescent="0.25">
      <c r="A214" s="65" t="s">
        <v>28</v>
      </c>
      <c r="B214" s="62" t="s">
        <v>29</v>
      </c>
      <c r="C214" s="67">
        <v>3</v>
      </c>
      <c r="D214" s="67">
        <v>1.1599999999999999</v>
      </c>
      <c r="E214" s="67">
        <v>20.56</v>
      </c>
      <c r="F214" s="67">
        <v>104.8</v>
      </c>
      <c r="G214" s="68">
        <v>0.04</v>
      </c>
      <c r="H214" s="68">
        <v>0.01</v>
      </c>
      <c r="I214" s="68">
        <v>0</v>
      </c>
      <c r="J214" s="69">
        <v>7.6</v>
      </c>
      <c r="K214" s="63" t="s">
        <v>30</v>
      </c>
    </row>
    <row r="215" spans="1:11" s="108" customFormat="1" ht="15.75" x14ac:dyDescent="0.25">
      <c r="A215" s="119" t="s">
        <v>31</v>
      </c>
      <c r="B215" s="120">
        <v>580</v>
      </c>
      <c r="C215" s="37">
        <f t="shared" ref="C215:J215" si="29">SUM(C210:C214)</f>
        <v>25.759999999999998</v>
      </c>
      <c r="D215" s="37">
        <f t="shared" si="29"/>
        <v>13.78</v>
      </c>
      <c r="E215" s="37">
        <f t="shared" si="29"/>
        <v>87.44</v>
      </c>
      <c r="F215" s="37">
        <f t="shared" si="29"/>
        <v>578.59999999999991</v>
      </c>
      <c r="G215" s="37">
        <f t="shared" si="29"/>
        <v>0.08</v>
      </c>
      <c r="H215" s="37">
        <f t="shared" si="29"/>
        <v>0.32000000000000006</v>
      </c>
      <c r="I215" s="37">
        <f t="shared" si="29"/>
        <v>1.2500000000000002</v>
      </c>
      <c r="J215" s="41">
        <f t="shared" si="29"/>
        <v>62.040000000000006</v>
      </c>
      <c r="K215" s="63"/>
    </row>
    <row r="216" spans="1:11" s="136" customFormat="1" ht="21.75" customHeight="1" x14ac:dyDescent="0.25">
      <c r="A216" s="4" t="s">
        <v>32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s="108" customFormat="1" ht="20.25" customHeight="1" x14ac:dyDescent="0.25">
      <c r="A217" s="79" t="s">
        <v>127</v>
      </c>
      <c r="B217" s="83" t="s">
        <v>24</v>
      </c>
      <c r="C217" s="49">
        <v>1.02</v>
      </c>
      <c r="D217" s="49">
        <v>3</v>
      </c>
      <c r="E217" s="49">
        <v>5.07</v>
      </c>
      <c r="F217" s="49">
        <v>51.42</v>
      </c>
      <c r="G217" s="50">
        <v>0.01</v>
      </c>
      <c r="H217" s="50">
        <v>0.01</v>
      </c>
      <c r="I217" s="50">
        <v>11.88</v>
      </c>
      <c r="J217" s="51">
        <v>31.3</v>
      </c>
      <c r="K217" s="95"/>
    </row>
    <row r="218" spans="1:11" s="108" customFormat="1" ht="36" customHeight="1" x14ac:dyDescent="0.25">
      <c r="A218" s="61" t="s">
        <v>61</v>
      </c>
      <c r="B218" s="62">
        <v>250</v>
      </c>
      <c r="C218" s="76">
        <v>5.48</v>
      </c>
      <c r="D218" s="76">
        <v>6.77</v>
      </c>
      <c r="E218" s="76">
        <v>16.53</v>
      </c>
      <c r="F218" s="76">
        <v>148.25</v>
      </c>
      <c r="G218" s="76">
        <v>0.18</v>
      </c>
      <c r="H218" s="76">
        <v>0.06</v>
      </c>
      <c r="I218" s="76">
        <v>4.66</v>
      </c>
      <c r="J218" s="77">
        <v>34.14</v>
      </c>
      <c r="K218" s="63" t="s">
        <v>62</v>
      </c>
    </row>
    <row r="219" spans="1:11" s="108" customFormat="1" ht="31.5" x14ac:dyDescent="0.25">
      <c r="A219" s="98" t="s">
        <v>51</v>
      </c>
      <c r="B219" s="99">
        <v>100</v>
      </c>
      <c r="C219" s="87">
        <v>9.75</v>
      </c>
      <c r="D219" s="87">
        <v>4.95</v>
      </c>
      <c r="E219" s="87">
        <v>3.8</v>
      </c>
      <c r="F219" s="87">
        <v>105</v>
      </c>
      <c r="G219" s="87">
        <v>0.05</v>
      </c>
      <c r="H219" s="87">
        <v>0.05</v>
      </c>
      <c r="I219" s="87">
        <v>3.36</v>
      </c>
      <c r="J219" s="88">
        <v>35.159999999999997</v>
      </c>
      <c r="K219" s="100" t="s">
        <v>52</v>
      </c>
    </row>
    <row r="220" spans="1:11" s="108" customFormat="1" ht="15.75" x14ac:dyDescent="0.25">
      <c r="A220" s="98" t="s">
        <v>53</v>
      </c>
      <c r="B220" s="101">
        <v>180</v>
      </c>
      <c r="C220" s="76">
        <v>4.5999999999999996</v>
      </c>
      <c r="D220" s="76">
        <v>8.3699999999999992</v>
      </c>
      <c r="E220" s="76">
        <v>24.57</v>
      </c>
      <c r="F220" s="76">
        <v>188.46</v>
      </c>
      <c r="G220" s="76">
        <v>0.14000000000000001</v>
      </c>
      <c r="H220" s="76">
        <v>0.11</v>
      </c>
      <c r="I220" s="76">
        <v>18.16</v>
      </c>
      <c r="J220" s="77">
        <v>37.700000000000003</v>
      </c>
      <c r="K220" s="102" t="s">
        <v>54</v>
      </c>
    </row>
    <row r="221" spans="1:11" s="108" customFormat="1" ht="15.75" x14ac:dyDescent="0.25">
      <c r="A221" s="47" t="s">
        <v>39</v>
      </c>
      <c r="B221" s="83">
        <v>200</v>
      </c>
      <c r="C221" s="50">
        <f>0.8*0.2</f>
        <v>0.16000000000000003</v>
      </c>
      <c r="D221" s="50">
        <f>0.8*0.2</f>
        <v>0.16000000000000003</v>
      </c>
      <c r="E221" s="50">
        <v>27.88</v>
      </c>
      <c r="F221" s="50">
        <f>573*0.2</f>
        <v>114.60000000000001</v>
      </c>
      <c r="G221" s="50">
        <f>0.06*0.2</f>
        <v>1.2E-2</v>
      </c>
      <c r="H221" s="50">
        <f>0.04*0.2</f>
        <v>8.0000000000000002E-3</v>
      </c>
      <c r="I221" s="50">
        <f>4.5*0.2</f>
        <v>0.9</v>
      </c>
      <c r="J221" s="51">
        <v>14.18</v>
      </c>
      <c r="K221" s="63" t="s">
        <v>77</v>
      </c>
    </row>
    <row r="222" spans="1:11" s="108" customFormat="1" ht="31.5" x14ac:dyDescent="0.25">
      <c r="A222" s="79" t="s">
        <v>41</v>
      </c>
      <c r="B222" s="62">
        <v>20</v>
      </c>
      <c r="C222" s="49">
        <v>1.1200000000000001</v>
      </c>
      <c r="D222" s="49">
        <v>0.22</v>
      </c>
      <c r="E222" s="49">
        <v>9.8800000000000008</v>
      </c>
      <c r="F222" s="49">
        <v>45.98</v>
      </c>
      <c r="G222" s="50">
        <v>0.02</v>
      </c>
      <c r="H222" s="50"/>
      <c r="I222" s="50">
        <v>0</v>
      </c>
      <c r="J222" s="51">
        <v>4.5999999999999996</v>
      </c>
      <c r="K222" s="63"/>
    </row>
    <row r="223" spans="1:11" s="108" customFormat="1" ht="15.75" x14ac:dyDescent="0.25">
      <c r="A223" s="65" t="s">
        <v>28</v>
      </c>
      <c r="B223" s="62" t="s">
        <v>29</v>
      </c>
      <c r="C223" s="67">
        <v>3.75</v>
      </c>
      <c r="D223" s="67">
        <v>1.45</v>
      </c>
      <c r="E223" s="67">
        <v>25.7</v>
      </c>
      <c r="F223" s="67">
        <v>131</v>
      </c>
      <c r="G223" s="68">
        <v>0.05</v>
      </c>
      <c r="H223" s="68">
        <v>0.01</v>
      </c>
      <c r="I223" s="68">
        <v>0</v>
      </c>
      <c r="J223" s="69">
        <v>9.5</v>
      </c>
      <c r="K223" s="63" t="s">
        <v>30</v>
      </c>
    </row>
    <row r="224" spans="1:11" s="108" customFormat="1" ht="15.75" x14ac:dyDescent="0.25">
      <c r="A224" s="119" t="s">
        <v>42</v>
      </c>
      <c r="B224" s="120">
        <v>850</v>
      </c>
      <c r="C224" s="37">
        <f t="shared" ref="C224:J224" si="30">SUM(C217:C223)</f>
        <v>25.880000000000003</v>
      </c>
      <c r="D224" s="37">
        <f t="shared" si="30"/>
        <v>24.919999999999995</v>
      </c>
      <c r="E224" s="37">
        <f t="shared" si="30"/>
        <v>113.42999999999999</v>
      </c>
      <c r="F224" s="37">
        <f t="shared" si="30"/>
        <v>784.71</v>
      </c>
      <c r="G224" s="37">
        <f t="shared" si="30"/>
        <v>0.46200000000000002</v>
      </c>
      <c r="H224" s="37">
        <f t="shared" si="30"/>
        <v>0.248</v>
      </c>
      <c r="I224" s="37">
        <f t="shared" si="30"/>
        <v>38.96</v>
      </c>
      <c r="J224" s="41">
        <f t="shared" si="30"/>
        <v>166.58</v>
      </c>
      <c r="K224" s="63"/>
    </row>
    <row r="225" spans="1:11" s="108" customFormat="1" ht="15.75" x14ac:dyDescent="0.25">
      <c r="A225" s="35" t="s">
        <v>87</v>
      </c>
      <c r="B225" s="120">
        <f t="shared" ref="B225:J225" si="31">B224+B215</f>
        <v>1430</v>
      </c>
      <c r="C225" s="37">
        <f t="shared" si="31"/>
        <v>51.64</v>
      </c>
      <c r="D225" s="37">
        <f t="shared" si="31"/>
        <v>38.699999999999996</v>
      </c>
      <c r="E225" s="37">
        <f t="shared" si="31"/>
        <v>200.87</v>
      </c>
      <c r="F225" s="37">
        <f t="shared" si="31"/>
        <v>1363.31</v>
      </c>
      <c r="G225" s="37">
        <f t="shared" si="31"/>
        <v>0.54200000000000004</v>
      </c>
      <c r="H225" s="37">
        <f t="shared" si="31"/>
        <v>0.56800000000000006</v>
      </c>
      <c r="I225" s="37">
        <f t="shared" si="31"/>
        <v>40.21</v>
      </c>
      <c r="J225" s="41">
        <f t="shared" si="31"/>
        <v>228.62</v>
      </c>
      <c r="K225" s="63"/>
    </row>
    <row r="226" spans="1:11" s="108" customFormat="1" ht="15" hidden="1" customHeight="1" x14ac:dyDescent="0.25">
      <c r="A226" s="128" t="s">
        <v>128</v>
      </c>
      <c r="B226" s="128"/>
      <c r="C226" s="128"/>
      <c r="D226" s="128"/>
      <c r="E226" s="128"/>
      <c r="F226" s="128"/>
      <c r="G226" s="129"/>
      <c r="H226" s="129"/>
      <c r="I226" s="129"/>
      <c r="J226" s="130"/>
      <c r="K226" s="127"/>
    </row>
    <row r="227" spans="1:11" s="136" customFormat="1" ht="21.75" hidden="1" customHeight="1" x14ac:dyDescent="0.25">
      <c r="A227" s="4" t="s">
        <v>18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s="108" customFormat="1" ht="15.75" hidden="1" x14ac:dyDescent="0.25">
      <c r="A228" s="79" t="s">
        <v>23</v>
      </c>
      <c r="B228" s="83"/>
      <c r="C228" s="49"/>
      <c r="D228" s="49"/>
      <c r="E228" s="49"/>
      <c r="F228" s="49"/>
      <c r="G228" s="50"/>
      <c r="H228" s="50"/>
      <c r="I228" s="50"/>
      <c r="J228" s="51"/>
      <c r="K228" s="95"/>
    </row>
    <row r="229" spans="1:11" s="108" customFormat="1" ht="15.75" hidden="1" x14ac:dyDescent="0.25">
      <c r="A229" s="61" t="s">
        <v>80</v>
      </c>
      <c r="B229" s="62"/>
      <c r="C229" s="76"/>
      <c r="D229" s="76"/>
      <c r="E229" s="76"/>
      <c r="F229" s="76"/>
      <c r="G229" s="76"/>
      <c r="H229" s="76"/>
      <c r="I229" s="76"/>
      <c r="J229" s="77"/>
      <c r="K229" s="63" t="s">
        <v>81</v>
      </c>
    </row>
    <row r="230" spans="1:11" s="108" customFormat="1" ht="31.5" hidden="1" x14ac:dyDescent="0.25">
      <c r="A230" s="61" t="s">
        <v>129</v>
      </c>
      <c r="B230" s="62"/>
      <c r="C230" s="116"/>
      <c r="D230" s="116"/>
      <c r="E230" s="116"/>
      <c r="F230" s="116"/>
      <c r="G230" s="116"/>
      <c r="H230" s="116"/>
      <c r="I230" s="116"/>
      <c r="J230" s="117"/>
      <c r="K230" s="63" t="s">
        <v>130</v>
      </c>
    </row>
    <row r="231" spans="1:11" s="108" customFormat="1" ht="15.75" hidden="1" x14ac:dyDescent="0.25">
      <c r="A231" s="90" t="s">
        <v>26</v>
      </c>
      <c r="B231" s="91"/>
      <c r="C231" s="92"/>
      <c r="D231" s="92"/>
      <c r="E231" s="92"/>
      <c r="F231" s="92"/>
      <c r="G231" s="92"/>
      <c r="H231" s="92"/>
      <c r="I231" s="92"/>
      <c r="J231" s="93"/>
      <c r="K231" s="94" t="s">
        <v>27</v>
      </c>
    </row>
    <row r="232" spans="1:11" s="108" customFormat="1" ht="15.75" hidden="1" x14ac:dyDescent="0.25">
      <c r="A232" s="65" t="s">
        <v>28</v>
      </c>
      <c r="B232" s="62"/>
      <c r="C232" s="67"/>
      <c r="D232" s="67"/>
      <c r="E232" s="67"/>
      <c r="F232" s="67"/>
      <c r="G232" s="68"/>
      <c r="H232" s="68"/>
      <c r="I232" s="68"/>
      <c r="J232" s="69"/>
      <c r="K232" s="63" t="s">
        <v>47</v>
      </c>
    </row>
    <row r="233" spans="1:11" s="108" customFormat="1" ht="15.75" hidden="1" x14ac:dyDescent="0.25">
      <c r="A233" s="119" t="s">
        <v>31</v>
      </c>
      <c r="B233" s="120"/>
      <c r="C233" s="37"/>
      <c r="D233" s="37"/>
      <c r="E233" s="37"/>
      <c r="F233" s="37"/>
      <c r="G233" s="37"/>
      <c r="H233" s="37"/>
      <c r="I233" s="37"/>
      <c r="J233" s="41"/>
      <c r="K233" s="125"/>
    </row>
    <row r="234" spans="1:11" s="136" customFormat="1" ht="21.75" hidden="1" customHeight="1" x14ac:dyDescent="0.25">
      <c r="A234" s="4" t="s">
        <v>32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s="108" customFormat="1" ht="15.75" hidden="1" x14ac:dyDescent="0.25">
      <c r="A235" s="79" t="s">
        <v>23</v>
      </c>
      <c r="B235" s="83"/>
      <c r="C235" s="49"/>
      <c r="D235" s="49"/>
      <c r="E235" s="49"/>
      <c r="F235" s="49"/>
      <c r="G235" s="50"/>
      <c r="H235" s="50"/>
      <c r="I235" s="50"/>
      <c r="J235" s="51"/>
      <c r="K235" s="63"/>
    </row>
    <row r="236" spans="1:11" s="108" customFormat="1" ht="15.75" hidden="1" x14ac:dyDescent="0.25">
      <c r="A236" s="85" t="s">
        <v>83</v>
      </c>
      <c r="B236" s="86"/>
      <c r="C236" s="87"/>
      <c r="D236" s="87"/>
      <c r="E236" s="87"/>
      <c r="F236" s="87"/>
      <c r="G236" s="87"/>
      <c r="H236" s="87"/>
      <c r="I236" s="87"/>
      <c r="J236" s="88"/>
      <c r="K236" s="89" t="s">
        <v>84</v>
      </c>
    </row>
    <row r="237" spans="1:11" s="108" customFormat="1" ht="31.5" hidden="1" x14ac:dyDescent="0.25">
      <c r="A237" s="61" t="s">
        <v>73</v>
      </c>
      <c r="B237" s="62"/>
      <c r="C237" s="50"/>
      <c r="D237" s="50"/>
      <c r="E237" s="50"/>
      <c r="F237" s="50"/>
      <c r="G237" s="50"/>
      <c r="H237" s="50"/>
      <c r="I237" s="50"/>
      <c r="J237" s="51"/>
      <c r="K237" s="63" t="s">
        <v>47</v>
      </c>
    </row>
    <row r="238" spans="1:11" s="108" customFormat="1" ht="15.75" hidden="1" x14ac:dyDescent="0.25">
      <c r="A238" s="85" t="s">
        <v>82</v>
      </c>
      <c r="B238" s="86"/>
      <c r="C238" s="123"/>
      <c r="D238" s="123"/>
      <c r="E238" s="123"/>
      <c r="F238" s="123"/>
      <c r="G238" s="123"/>
      <c r="H238" s="123"/>
      <c r="I238" s="123"/>
      <c r="J238" s="124"/>
      <c r="K238" s="89" t="s">
        <v>38</v>
      </c>
    </row>
    <row r="239" spans="1:11" s="108" customFormat="1" ht="47.25" hidden="1" x14ac:dyDescent="0.25">
      <c r="A239" s="79" t="s">
        <v>131</v>
      </c>
      <c r="B239" s="83"/>
      <c r="C239" s="50"/>
      <c r="D239" s="50"/>
      <c r="E239" s="50"/>
      <c r="F239" s="50"/>
      <c r="G239" s="50"/>
      <c r="H239" s="103"/>
      <c r="I239" s="50"/>
      <c r="J239" s="51"/>
      <c r="K239" s="104" t="s">
        <v>55</v>
      </c>
    </row>
    <row r="240" spans="1:11" s="108" customFormat="1" ht="31.5" hidden="1" x14ac:dyDescent="0.25">
      <c r="A240" s="79" t="s">
        <v>41</v>
      </c>
      <c r="B240" s="62"/>
      <c r="C240" s="49"/>
      <c r="D240" s="49"/>
      <c r="E240" s="49"/>
      <c r="F240" s="49"/>
      <c r="G240" s="50"/>
      <c r="H240" s="50"/>
      <c r="I240" s="50"/>
      <c r="J240" s="51"/>
      <c r="K240" s="63"/>
    </row>
    <row r="241" spans="1:11" s="108" customFormat="1" ht="15.75" hidden="1" x14ac:dyDescent="0.25">
      <c r="A241" s="65" t="s">
        <v>28</v>
      </c>
      <c r="B241" s="62"/>
      <c r="C241" s="67"/>
      <c r="D241" s="67"/>
      <c r="E241" s="67"/>
      <c r="F241" s="67"/>
      <c r="G241" s="68"/>
      <c r="H241" s="68"/>
      <c r="I241" s="68"/>
      <c r="J241" s="69"/>
      <c r="K241" s="63" t="s">
        <v>47</v>
      </c>
    </row>
    <row r="242" spans="1:11" s="108" customFormat="1" ht="15.75" hidden="1" x14ac:dyDescent="0.25">
      <c r="A242" s="119" t="s">
        <v>42</v>
      </c>
      <c r="B242" s="120"/>
      <c r="C242" s="37"/>
      <c r="D242" s="37"/>
      <c r="E242" s="37"/>
      <c r="F242" s="37"/>
      <c r="G242" s="37"/>
      <c r="H242" s="37"/>
      <c r="I242" s="37"/>
      <c r="J242" s="41"/>
      <c r="K242" s="125"/>
    </row>
    <row r="243" spans="1:11" s="108" customFormat="1" ht="15.75" hidden="1" x14ac:dyDescent="0.25">
      <c r="A243" s="35" t="s">
        <v>95</v>
      </c>
      <c r="B243" s="120"/>
      <c r="C243" s="37"/>
      <c r="D243" s="37"/>
      <c r="E243" s="37"/>
      <c r="F243" s="37"/>
      <c r="G243" s="37"/>
      <c r="H243" s="37"/>
      <c r="I243" s="37"/>
      <c r="J243" s="41"/>
      <c r="K243" s="122"/>
    </row>
    <row r="244" spans="1:11" s="108" customFormat="1" ht="33" customHeight="1" x14ac:dyDescent="0.25">
      <c r="A244" s="35" t="s">
        <v>96</v>
      </c>
      <c r="B244" s="120">
        <f t="shared" ref="B244:J244" si="32">SUM(B145,B163,B180,B197,B215,B233)/6</f>
        <v>483.33333333333331</v>
      </c>
      <c r="C244" s="37">
        <f t="shared" si="32"/>
        <v>18.91333333333333</v>
      </c>
      <c r="D244" s="37">
        <f t="shared" si="32"/>
        <v>16.814999999999998</v>
      </c>
      <c r="E244" s="37">
        <f t="shared" si="32"/>
        <v>70.453333333333333</v>
      </c>
      <c r="F244" s="37">
        <f t="shared" si="32"/>
        <v>515.21499999999992</v>
      </c>
      <c r="G244" s="37">
        <f t="shared" si="32"/>
        <v>0.17</v>
      </c>
      <c r="H244" s="37">
        <f t="shared" si="32"/>
        <v>0.21766666666666667</v>
      </c>
      <c r="I244" s="37">
        <f t="shared" si="32"/>
        <v>3.092166666666667</v>
      </c>
      <c r="J244" s="37">
        <f t="shared" si="32"/>
        <v>91.681666666666658</v>
      </c>
      <c r="K244" s="127"/>
    </row>
    <row r="245" spans="1:11" s="136" customFormat="1" ht="29.1" customHeight="1" x14ac:dyDescent="0.25">
      <c r="A245" s="35" t="s">
        <v>97</v>
      </c>
      <c r="B245" s="120">
        <f t="shared" ref="B245:J245" si="33">SUM(B154,B171,B224,B206,B188,B242)/6</f>
        <v>660.83333333333337</v>
      </c>
      <c r="C245" s="37">
        <f t="shared" si="33"/>
        <v>21.673333333333336</v>
      </c>
      <c r="D245" s="37">
        <f t="shared" si="33"/>
        <v>23.201666666666668</v>
      </c>
      <c r="E245" s="37">
        <f t="shared" si="33"/>
        <v>94.938333333333333</v>
      </c>
      <c r="F245" s="37">
        <f t="shared" si="33"/>
        <v>672.84333333333336</v>
      </c>
      <c r="G245" s="37">
        <f t="shared" si="33"/>
        <v>0.35783333333333339</v>
      </c>
      <c r="H245" s="37">
        <f t="shared" si="33"/>
        <v>0.22333333333333336</v>
      </c>
      <c r="I245" s="37">
        <f t="shared" si="33"/>
        <v>14.905000000000001</v>
      </c>
      <c r="J245" s="37">
        <f t="shared" si="33"/>
        <v>110.74166666666666</v>
      </c>
      <c r="K245" s="127"/>
    </row>
    <row r="246" spans="1:11" s="108" customFormat="1" ht="15.75" x14ac:dyDescent="0.25">
      <c r="A246" s="106"/>
      <c r="B246" s="105"/>
      <c r="C246" s="37"/>
      <c r="D246" s="37"/>
      <c r="E246" s="37"/>
      <c r="F246" s="37"/>
      <c r="G246" s="37"/>
      <c r="H246" s="37"/>
      <c r="I246" s="37"/>
      <c r="J246" s="41"/>
      <c r="K246" s="141"/>
    </row>
    <row r="247" spans="1:11" s="108" customFormat="1" ht="15.75" x14ac:dyDescent="0.25">
      <c r="A247" s="142"/>
      <c r="B247" s="143"/>
      <c r="C247" s="144"/>
      <c r="D247" s="144"/>
      <c r="E247" s="144"/>
      <c r="F247" s="144"/>
      <c r="G247" s="144"/>
      <c r="H247" s="144"/>
      <c r="I247" s="144"/>
      <c r="J247" s="145"/>
      <c r="K247" s="141"/>
    </row>
    <row r="248" spans="1:11" s="108" customFormat="1" ht="15.75" x14ac:dyDescent="0.25">
      <c r="A248" s="146" t="s">
        <v>132</v>
      </c>
      <c r="B248" s="147"/>
      <c r="C248" s="148">
        <f t="shared" ref="C248:J248" si="34">C32+C50+C69+C88+C106+C124+C145+C163+C180+C197+C215+C233</f>
        <v>226.99</v>
      </c>
      <c r="D248" s="148">
        <f t="shared" si="34"/>
        <v>203.3</v>
      </c>
      <c r="E248" s="148">
        <f t="shared" si="34"/>
        <v>846.51</v>
      </c>
      <c r="F248" s="148">
        <f t="shared" si="34"/>
        <v>6152.49</v>
      </c>
      <c r="G248" s="148">
        <f t="shared" si="34"/>
        <v>2.3040000000000003</v>
      </c>
      <c r="H248" s="148">
        <f t="shared" si="34"/>
        <v>2.8890000000000002</v>
      </c>
      <c r="I248" s="148">
        <f t="shared" si="34"/>
        <v>51.651000000000003</v>
      </c>
      <c r="J248" s="148">
        <f t="shared" si="34"/>
        <v>1279.26</v>
      </c>
      <c r="K248" s="149"/>
    </row>
    <row r="249" spans="1:11" s="108" customFormat="1" ht="33.75" customHeight="1" x14ac:dyDescent="0.25">
      <c r="A249" s="150" t="s">
        <v>133</v>
      </c>
      <c r="B249" s="147"/>
      <c r="C249" s="148">
        <f t="shared" ref="C249:J249" si="35">C248/12</f>
        <v>18.915833333333335</v>
      </c>
      <c r="D249" s="148">
        <f t="shared" si="35"/>
        <v>16.941666666666666</v>
      </c>
      <c r="E249" s="148">
        <f t="shared" si="35"/>
        <v>70.542500000000004</v>
      </c>
      <c r="F249" s="148">
        <f t="shared" si="35"/>
        <v>512.70749999999998</v>
      </c>
      <c r="G249" s="148">
        <f t="shared" si="35"/>
        <v>0.19200000000000003</v>
      </c>
      <c r="H249" s="148">
        <f t="shared" si="35"/>
        <v>0.24075000000000002</v>
      </c>
      <c r="I249" s="148">
        <f t="shared" si="35"/>
        <v>4.3042500000000006</v>
      </c>
      <c r="J249" s="148">
        <f t="shared" si="35"/>
        <v>106.605</v>
      </c>
      <c r="K249" s="149"/>
    </row>
    <row r="250" spans="1:11" s="108" customFormat="1" ht="30.75" customHeight="1" x14ac:dyDescent="0.25">
      <c r="A250" s="151" t="s">
        <v>134</v>
      </c>
      <c r="B250" s="152"/>
      <c r="C250" s="153">
        <f t="shared" ref="C250:J250" si="36">C249/C257</f>
        <v>0.24566017316017319</v>
      </c>
      <c r="D250" s="153">
        <f t="shared" si="36"/>
        <v>0.21445147679324894</v>
      </c>
      <c r="E250" s="153">
        <f t="shared" si="36"/>
        <v>0.21057462686567166</v>
      </c>
      <c r="F250" s="153">
        <f t="shared" si="36"/>
        <v>0.21817340425531914</v>
      </c>
      <c r="G250" s="153">
        <f t="shared" si="36"/>
        <v>0.16000000000000003</v>
      </c>
      <c r="H250" s="153">
        <f t="shared" si="36"/>
        <v>0.17196428571428574</v>
      </c>
      <c r="I250" s="153">
        <f t="shared" si="36"/>
        <v>7.173750000000001E-2</v>
      </c>
      <c r="J250" s="154">
        <f t="shared" si="36"/>
        <v>9.6913636363636368E-2</v>
      </c>
      <c r="K250" s="142"/>
    </row>
    <row r="251" spans="1:11" s="108" customFormat="1" ht="15.75" x14ac:dyDescent="0.25">
      <c r="A251" s="155" t="s">
        <v>135</v>
      </c>
      <c r="B251" s="156"/>
      <c r="C251" s="157">
        <f t="shared" ref="C251:J251" si="37">C41+C60+C78+C97+C115+C133+C154+C171+C188+C206+C224+C242</f>
        <v>252.15000000000003</v>
      </c>
      <c r="D251" s="157">
        <f t="shared" si="37"/>
        <v>277</v>
      </c>
      <c r="E251" s="157">
        <f t="shared" si="37"/>
        <v>1149.46</v>
      </c>
      <c r="F251" s="157">
        <f t="shared" si="37"/>
        <v>8284.0499999999993</v>
      </c>
      <c r="G251" s="157">
        <f t="shared" si="37"/>
        <v>4.2030000000000003</v>
      </c>
      <c r="H251" s="157">
        <f t="shared" si="37"/>
        <v>3.2560000000000011</v>
      </c>
      <c r="I251" s="157">
        <f t="shared" si="37"/>
        <v>202.17</v>
      </c>
      <c r="J251" s="157">
        <f t="shared" si="37"/>
        <v>1264.6699999999996</v>
      </c>
      <c r="K251" s="149"/>
    </row>
    <row r="252" spans="1:11" s="136" customFormat="1" ht="33" customHeight="1" x14ac:dyDescent="0.25">
      <c r="A252" s="150" t="s">
        <v>136</v>
      </c>
      <c r="B252" s="147"/>
      <c r="C252" s="148">
        <f t="shared" ref="C252:J252" si="38">C251/12</f>
        <v>21.012500000000003</v>
      </c>
      <c r="D252" s="148">
        <f t="shared" si="38"/>
        <v>23.083333333333332</v>
      </c>
      <c r="E252" s="148">
        <f t="shared" si="38"/>
        <v>95.788333333333341</v>
      </c>
      <c r="F252" s="148">
        <f t="shared" si="38"/>
        <v>690.33749999999998</v>
      </c>
      <c r="G252" s="148">
        <f t="shared" si="38"/>
        <v>0.35025000000000001</v>
      </c>
      <c r="H252" s="148">
        <f t="shared" si="38"/>
        <v>0.27133333333333343</v>
      </c>
      <c r="I252" s="148">
        <f t="shared" si="38"/>
        <v>16.8475</v>
      </c>
      <c r="J252" s="148">
        <f t="shared" si="38"/>
        <v>105.38916666666664</v>
      </c>
      <c r="K252" s="149"/>
    </row>
    <row r="253" spans="1:11" s="108" customFormat="1" ht="36" customHeight="1" x14ac:dyDescent="0.25">
      <c r="A253" s="151" t="s">
        <v>134</v>
      </c>
      <c r="B253" s="158"/>
      <c r="C253" s="153">
        <f t="shared" ref="C253:J253" si="39">C252/C257</f>
        <v>0.2728896103896104</v>
      </c>
      <c r="D253" s="153">
        <f t="shared" si="39"/>
        <v>0.2921940928270042</v>
      </c>
      <c r="E253" s="153">
        <f t="shared" si="39"/>
        <v>0.28593532338308458</v>
      </c>
      <c r="F253" s="153">
        <f t="shared" si="39"/>
        <v>0.29376063829787236</v>
      </c>
      <c r="G253" s="153">
        <f t="shared" si="39"/>
        <v>0.291875</v>
      </c>
      <c r="H253" s="153">
        <f t="shared" si="39"/>
        <v>0.19380952380952388</v>
      </c>
      <c r="I253" s="153">
        <f t="shared" si="39"/>
        <v>0.28079166666666666</v>
      </c>
      <c r="J253" s="154">
        <f t="shared" si="39"/>
        <v>9.5808333333333315E-2</v>
      </c>
      <c r="K253" s="142"/>
    </row>
    <row r="254" spans="1:11" s="108" customFormat="1" ht="15.75" x14ac:dyDescent="0.25">
      <c r="A254" s="156" t="s">
        <v>137</v>
      </c>
      <c r="B254" s="156"/>
      <c r="C254" s="159">
        <f t="shared" ref="C254:J254" si="40">C251+C248</f>
        <v>479.14000000000004</v>
      </c>
      <c r="D254" s="159">
        <f t="shared" si="40"/>
        <v>480.3</v>
      </c>
      <c r="E254" s="159">
        <f t="shared" si="40"/>
        <v>1995.97</v>
      </c>
      <c r="F254" s="159">
        <f t="shared" si="40"/>
        <v>14436.539999999999</v>
      </c>
      <c r="G254" s="159">
        <f t="shared" si="40"/>
        <v>6.5070000000000006</v>
      </c>
      <c r="H254" s="159">
        <f t="shared" si="40"/>
        <v>6.1450000000000014</v>
      </c>
      <c r="I254" s="159">
        <f t="shared" si="40"/>
        <v>253.821</v>
      </c>
      <c r="J254" s="160">
        <f t="shared" si="40"/>
        <v>2543.9299999999994</v>
      </c>
      <c r="K254" s="149"/>
    </row>
    <row r="255" spans="1:11" s="108" customFormat="1" ht="15.75" x14ac:dyDescent="0.25">
      <c r="A255" s="147" t="s">
        <v>138</v>
      </c>
      <c r="B255" s="147"/>
      <c r="C255" s="161">
        <f t="shared" ref="C255:J255" si="41">C254/12</f>
        <v>39.928333333333335</v>
      </c>
      <c r="D255" s="161">
        <f t="shared" si="41"/>
        <v>40.024999999999999</v>
      </c>
      <c r="E255" s="161">
        <f t="shared" si="41"/>
        <v>166.33083333333335</v>
      </c>
      <c r="F255" s="161">
        <f t="shared" si="41"/>
        <v>1203.0449999999998</v>
      </c>
      <c r="G255" s="161">
        <f t="shared" si="41"/>
        <v>0.54225000000000001</v>
      </c>
      <c r="H255" s="161">
        <f t="shared" si="41"/>
        <v>0.51208333333333345</v>
      </c>
      <c r="I255" s="161">
        <f t="shared" si="41"/>
        <v>21.15175</v>
      </c>
      <c r="J255" s="161">
        <f t="shared" si="41"/>
        <v>211.99416666666662</v>
      </c>
      <c r="K255" s="149"/>
    </row>
    <row r="256" spans="1:11" s="108" customFormat="1" ht="46.5" customHeight="1" x14ac:dyDescent="0.25">
      <c r="A256" s="162" t="s">
        <v>134</v>
      </c>
      <c r="B256" s="158"/>
      <c r="C256" s="163">
        <f t="shared" ref="C256:J256" si="42">C255/C257</f>
        <v>0.51854978354978354</v>
      </c>
      <c r="D256" s="163">
        <f t="shared" si="42"/>
        <v>0.5066455696202532</v>
      </c>
      <c r="E256" s="163">
        <f t="shared" si="42"/>
        <v>0.49650995024875627</v>
      </c>
      <c r="F256" s="163">
        <f t="shared" si="42"/>
        <v>0.51193404255319142</v>
      </c>
      <c r="G256" s="163">
        <f t="shared" si="42"/>
        <v>0.45187500000000003</v>
      </c>
      <c r="H256" s="163">
        <f t="shared" si="42"/>
        <v>0.36577380952380961</v>
      </c>
      <c r="I256" s="163">
        <f t="shared" si="42"/>
        <v>0.35252916666666667</v>
      </c>
      <c r="J256" s="164">
        <f t="shared" si="42"/>
        <v>0.19272196969696964</v>
      </c>
      <c r="K256" s="142"/>
    </row>
    <row r="257" spans="1:11" s="108" customFormat="1" ht="66" customHeight="1" x14ac:dyDescent="0.25">
      <c r="A257" s="165" t="s">
        <v>139</v>
      </c>
      <c r="B257" s="166"/>
      <c r="C257" s="167">
        <v>77</v>
      </c>
      <c r="D257" s="167">
        <v>79</v>
      </c>
      <c r="E257" s="167">
        <v>335</v>
      </c>
      <c r="F257" s="167">
        <v>2350</v>
      </c>
      <c r="G257" s="167">
        <v>1.2</v>
      </c>
      <c r="H257" s="167">
        <v>1.4</v>
      </c>
      <c r="I257" s="167">
        <v>60</v>
      </c>
      <c r="J257" s="168">
        <v>1100</v>
      </c>
      <c r="K257" s="169"/>
    </row>
    <row r="258" spans="1:11" s="108" customFormat="1" ht="15.75" x14ac:dyDescent="0.25">
      <c r="A258" s="170" t="s">
        <v>140</v>
      </c>
      <c r="B258" s="171"/>
      <c r="C258" s="172"/>
      <c r="D258" s="172"/>
      <c r="E258" s="173" t="s">
        <v>141</v>
      </c>
      <c r="F258" s="174"/>
      <c r="G258" s="174"/>
      <c r="H258" s="174"/>
      <c r="I258" s="174"/>
      <c r="J258" s="174"/>
      <c r="K258" s="175"/>
    </row>
    <row r="259" spans="1:11" s="108" customFormat="1" ht="15.75" x14ac:dyDescent="0.25">
      <c r="A259" s="176"/>
      <c r="B259" s="177"/>
      <c r="C259" s="178" t="s">
        <v>18</v>
      </c>
      <c r="D259" s="178">
        <f>F249/F257</f>
        <v>0.21817340425531914</v>
      </c>
      <c r="E259" s="178" t="s">
        <v>142</v>
      </c>
      <c r="F259" s="174"/>
      <c r="G259" s="174"/>
      <c r="H259" s="174"/>
      <c r="I259" s="174"/>
      <c r="J259" s="174"/>
      <c r="K259" s="175"/>
    </row>
    <row r="260" spans="1:11" s="108" customFormat="1" ht="48.75" customHeight="1" x14ac:dyDescent="0.25">
      <c r="A260" s="179"/>
      <c r="B260" s="180"/>
      <c r="C260" s="181" t="s">
        <v>32</v>
      </c>
      <c r="D260" s="181">
        <f>F252/F257</f>
        <v>0.29376063829787236</v>
      </c>
      <c r="E260" s="181" t="s">
        <v>143</v>
      </c>
      <c r="F260" s="174"/>
      <c r="G260" s="174"/>
      <c r="H260" s="174"/>
      <c r="I260" s="174"/>
      <c r="J260" s="174"/>
      <c r="K260" s="175"/>
    </row>
    <row r="261" spans="1:11" s="108" customFormat="1" x14ac:dyDescent="0.3">
      <c r="A261" s="14"/>
      <c r="B261" s="15"/>
      <c r="C261" s="16"/>
      <c r="D261" s="16"/>
      <c r="E261" s="16"/>
      <c r="F261" s="16"/>
      <c r="G261" s="16"/>
      <c r="H261" s="16"/>
      <c r="I261" s="16"/>
      <c r="J261" s="16"/>
      <c r="K261" s="17"/>
    </row>
    <row r="262" spans="1:11" s="108" customFormat="1" ht="72" customHeight="1" x14ac:dyDescent="0.25">
      <c r="A262" s="3" t="s">
        <v>144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s="108" customFormat="1" ht="45" customHeight="1" x14ac:dyDescent="0.25">
      <c r="A263" s="3" t="s">
        <v>145</v>
      </c>
      <c r="B263" s="3"/>
      <c r="C263" s="3"/>
      <c r="D263" s="3"/>
      <c r="E263" s="3"/>
      <c r="F263" s="3"/>
      <c r="G263" s="3"/>
      <c r="H263" s="3"/>
      <c r="I263" s="3"/>
      <c r="J263" s="3"/>
      <c r="K263" s="182"/>
    </row>
    <row r="264" spans="1:11" s="183" customFormat="1" ht="18.75" customHeight="1" x14ac:dyDescent="0.3">
      <c r="A264" s="2" t="s">
        <v>146</v>
      </c>
      <c r="B264" s="2"/>
      <c r="C264" s="2"/>
      <c r="D264" s="2"/>
      <c r="E264" s="2"/>
      <c r="F264" s="2"/>
      <c r="G264" s="2"/>
      <c r="H264" s="2"/>
      <c r="I264" s="2"/>
      <c r="J264" s="2"/>
      <c r="K264" s="17"/>
    </row>
    <row r="265" spans="1:11" s="136" customFormat="1" x14ac:dyDescent="0.3">
      <c r="A265" s="1" t="s">
        <v>147</v>
      </c>
      <c r="B265" s="1"/>
      <c r="C265" s="1"/>
      <c r="D265" s="1"/>
      <c r="E265" s="1"/>
      <c r="F265" s="1"/>
      <c r="G265" s="1"/>
      <c r="H265" s="1"/>
      <c r="I265" s="1"/>
      <c r="J265" s="1"/>
      <c r="K265" s="17"/>
    </row>
    <row r="266" spans="1:11" s="136" customFormat="1" x14ac:dyDescent="0.3">
      <c r="A266" s="14"/>
      <c r="B266" s="15"/>
      <c r="C266" s="16"/>
      <c r="D266" s="16"/>
      <c r="E266" s="16"/>
      <c r="F266" s="16"/>
      <c r="G266" s="16"/>
      <c r="H266" s="16"/>
      <c r="I266" s="16"/>
      <c r="J266" s="16"/>
      <c r="K266" s="17"/>
    </row>
    <row r="267" spans="1:11" s="53" customFormat="1" x14ac:dyDescent="0.3">
      <c r="A267" s="14"/>
      <c r="B267" s="15"/>
      <c r="C267" s="16"/>
      <c r="D267" s="16"/>
      <c r="E267" s="16"/>
      <c r="F267" s="16"/>
      <c r="G267" s="16"/>
      <c r="H267" s="16"/>
      <c r="I267" s="16"/>
      <c r="J267" s="16"/>
      <c r="K267" s="17"/>
    </row>
    <row r="268" spans="1:11" s="53" customFormat="1" x14ac:dyDescent="0.3">
      <c r="A268" s="14"/>
      <c r="B268" s="15"/>
      <c r="C268" s="16"/>
      <c r="D268" s="16"/>
      <c r="E268" s="16"/>
      <c r="F268" s="16"/>
      <c r="G268" s="16"/>
      <c r="H268" s="16"/>
      <c r="I268" s="16"/>
      <c r="J268" s="16"/>
      <c r="K268" s="17"/>
    </row>
    <row r="269" spans="1:11" s="184" customFormat="1" x14ac:dyDescent="0.3">
      <c r="A269" s="14"/>
      <c r="B269" s="15"/>
      <c r="C269" s="16"/>
      <c r="D269" s="16"/>
      <c r="E269" s="16"/>
      <c r="F269" s="16"/>
      <c r="G269" s="16"/>
      <c r="H269" s="16"/>
      <c r="I269" s="16"/>
      <c r="J269" s="16"/>
      <c r="K269" s="17"/>
    </row>
    <row r="270" spans="1:11" s="53" customFormat="1" x14ac:dyDescent="0.3">
      <c r="A270" s="14"/>
      <c r="B270" s="15"/>
      <c r="C270" s="16"/>
      <c r="D270" s="16"/>
      <c r="E270" s="16"/>
      <c r="F270" s="16"/>
      <c r="G270" s="16"/>
      <c r="H270" s="16"/>
      <c r="I270" s="16"/>
      <c r="J270" s="16"/>
      <c r="K270" s="17"/>
    </row>
    <row r="271" spans="1:11" s="53" customFormat="1" x14ac:dyDescent="0.3">
      <c r="A271" s="14"/>
      <c r="B271" s="15"/>
      <c r="C271" s="16"/>
      <c r="D271" s="16"/>
      <c r="E271" s="16"/>
      <c r="F271" s="16"/>
      <c r="G271" s="16"/>
      <c r="H271" s="16"/>
      <c r="I271" s="16"/>
      <c r="J271" s="16"/>
      <c r="K271" s="17"/>
    </row>
    <row r="272" spans="1:11" s="184" customFormat="1" x14ac:dyDescent="0.3">
      <c r="A272" s="14"/>
      <c r="B272" s="15"/>
      <c r="C272" s="16"/>
      <c r="D272" s="16"/>
      <c r="E272" s="16"/>
      <c r="F272" s="16"/>
      <c r="G272" s="16"/>
      <c r="H272" s="16"/>
      <c r="I272" s="16"/>
      <c r="J272" s="16"/>
      <c r="K272" s="17"/>
    </row>
    <row r="273" spans="1:11" s="53" customFormat="1" x14ac:dyDescent="0.3">
      <c r="A273" s="14"/>
      <c r="B273" s="15"/>
      <c r="C273" s="16"/>
      <c r="D273" s="16"/>
      <c r="E273" s="16"/>
      <c r="F273" s="16"/>
      <c r="G273" s="16"/>
      <c r="H273" s="16"/>
      <c r="I273" s="16"/>
      <c r="J273" s="16"/>
      <c r="K273" s="17"/>
    </row>
    <row r="274" spans="1:11" s="53" customFormat="1" x14ac:dyDescent="0.3">
      <c r="A274" s="14"/>
      <c r="B274" s="15"/>
      <c r="C274" s="16"/>
      <c r="D274" s="16"/>
      <c r="E274" s="16"/>
      <c r="F274" s="16"/>
      <c r="G274" s="16"/>
      <c r="H274" s="16"/>
      <c r="I274" s="16"/>
      <c r="J274" s="16"/>
      <c r="K274" s="17"/>
    </row>
    <row r="275" spans="1:11" s="184" customFormat="1" x14ac:dyDescent="0.3">
      <c r="A275" s="14"/>
      <c r="B275" s="15"/>
      <c r="C275" s="16"/>
      <c r="D275" s="16"/>
      <c r="E275" s="16"/>
      <c r="F275" s="16"/>
      <c r="G275" s="16"/>
      <c r="H275" s="16"/>
      <c r="I275" s="16"/>
      <c r="J275" s="16"/>
      <c r="K275" s="17"/>
    </row>
    <row r="276" spans="1:11" s="53" customFormat="1" x14ac:dyDescent="0.3">
      <c r="A276" s="14"/>
      <c r="B276" s="15"/>
      <c r="C276" s="16"/>
      <c r="D276" s="16"/>
      <c r="E276" s="16"/>
      <c r="F276" s="16"/>
      <c r="G276" s="16"/>
      <c r="H276" s="16"/>
      <c r="I276" s="16"/>
      <c r="J276" s="16"/>
      <c r="K276" s="17"/>
    </row>
    <row r="277" spans="1:11" s="53" customFormat="1" x14ac:dyDescent="0.3">
      <c r="A277" s="14"/>
      <c r="B277" s="15"/>
      <c r="C277" s="16"/>
      <c r="D277" s="16"/>
      <c r="E277" s="16"/>
      <c r="F277" s="16"/>
      <c r="G277" s="16"/>
      <c r="H277" s="16"/>
      <c r="I277" s="16"/>
      <c r="J277" s="16"/>
      <c r="K277" s="17"/>
    </row>
    <row r="278" spans="1:11" s="185" customFormat="1" x14ac:dyDescent="0.3">
      <c r="A278" s="14"/>
      <c r="B278" s="15"/>
      <c r="C278" s="16"/>
      <c r="D278" s="16"/>
      <c r="E278" s="16"/>
      <c r="F278" s="16"/>
      <c r="G278" s="16"/>
      <c r="H278" s="16"/>
      <c r="I278" s="16"/>
      <c r="J278" s="16"/>
      <c r="K278" s="17"/>
    </row>
    <row r="280" spans="1:11" s="186" customFormat="1" x14ac:dyDescent="0.3">
      <c r="A280" s="14"/>
      <c r="B280" s="15"/>
      <c r="C280" s="16"/>
      <c r="D280" s="16"/>
      <c r="E280" s="16"/>
      <c r="F280" s="16"/>
      <c r="G280" s="16"/>
      <c r="H280" s="16"/>
      <c r="I280" s="16"/>
      <c r="J280" s="16"/>
      <c r="K280" s="17"/>
    </row>
    <row r="281" spans="1:11" s="186" customFormat="1" x14ac:dyDescent="0.3">
      <c r="A281" s="14"/>
      <c r="B281" s="15"/>
      <c r="C281" s="16"/>
      <c r="D281" s="16"/>
      <c r="E281" s="16"/>
      <c r="F281" s="16"/>
      <c r="G281" s="16"/>
      <c r="H281" s="16"/>
      <c r="I281" s="16"/>
      <c r="J281" s="16"/>
      <c r="K281" s="17"/>
    </row>
  </sheetData>
  <mergeCells count="37">
    <mergeCell ref="A264:J264"/>
    <mergeCell ref="A265:J265"/>
    <mergeCell ref="A216:K216"/>
    <mergeCell ref="A227:K227"/>
    <mergeCell ref="A234:K234"/>
    <mergeCell ref="A262:K262"/>
    <mergeCell ref="A263:J263"/>
    <mergeCell ref="A174:K174"/>
    <mergeCell ref="A181:K181"/>
    <mergeCell ref="A191:K191"/>
    <mergeCell ref="A198:K198"/>
    <mergeCell ref="A209:K209"/>
    <mergeCell ref="A125:K125"/>
    <mergeCell ref="A139:K139"/>
    <mergeCell ref="A146:K146"/>
    <mergeCell ref="A157:K157"/>
    <mergeCell ref="A164:K164"/>
    <mergeCell ref="A81:K81"/>
    <mergeCell ref="A89:K89"/>
    <mergeCell ref="A100:K100"/>
    <mergeCell ref="A107:K107"/>
    <mergeCell ref="A118:K118"/>
    <mergeCell ref="A33:K33"/>
    <mergeCell ref="A44:K44"/>
    <mergeCell ref="A51:K51"/>
    <mergeCell ref="A63:K63"/>
    <mergeCell ref="A70:K70"/>
    <mergeCell ref="B10:D10"/>
    <mergeCell ref="A12:J12"/>
    <mergeCell ref="C22:E22"/>
    <mergeCell ref="G22:I22"/>
    <mergeCell ref="A25:K25"/>
    <mergeCell ref="F2:I2"/>
    <mergeCell ref="G6:J6"/>
    <mergeCell ref="G7:J7"/>
    <mergeCell ref="A8:C8"/>
    <mergeCell ref="G8:J8"/>
  </mergeCells>
  <conditionalFormatting sqref="C32">
    <cfRule type="cellIs" dxfId="14" priority="2" operator="notBetween">
      <formula>15.4</formula>
      <formula>19.25</formula>
    </cfRule>
  </conditionalFormatting>
  <conditionalFormatting sqref="C69">
    <cfRule type="cellIs" dxfId="13" priority="3" operator="notBetween">
      <formula>15.4</formula>
      <formula>19.25</formula>
    </cfRule>
    <cfRule type="cellIs" dxfId="12" priority="4" operator="notBetween">
      <formula>15.4</formula>
      <formula>19.25</formula>
    </cfRule>
  </conditionalFormatting>
  <conditionalFormatting sqref="D69">
    <cfRule type="cellIs" dxfId="11" priority="5" operator="notBetween">
      <formula>15.8</formula>
      <formula>19.75</formula>
    </cfRule>
  </conditionalFormatting>
  <conditionalFormatting sqref="H39 H131">
    <cfRule type="cellIs" dxfId="10" priority="6" operator="notBetween">
      <formula>18</formula>
      <formula>21</formula>
    </cfRule>
  </conditionalFormatting>
  <conditionalFormatting sqref="H58">
    <cfRule type="cellIs" dxfId="9" priority="7" operator="notBetween">
      <formula>18</formula>
      <formula>21</formula>
    </cfRule>
  </conditionalFormatting>
  <conditionalFormatting sqref="H77">
    <cfRule type="cellIs" dxfId="8" priority="8" operator="notBetween">
      <formula>18</formula>
      <formula>21</formula>
    </cfRule>
  </conditionalFormatting>
  <conditionalFormatting sqref="H95">
    <cfRule type="cellIs" dxfId="7" priority="9" operator="notBetween">
      <formula>18</formula>
      <formula>21</formula>
    </cfRule>
  </conditionalFormatting>
  <conditionalFormatting sqref="H113">
    <cfRule type="cellIs" dxfId="6" priority="10" operator="notBetween">
      <formula>18</formula>
      <formula>21</formula>
    </cfRule>
  </conditionalFormatting>
  <conditionalFormatting sqref="H152">
    <cfRule type="cellIs" dxfId="5" priority="11" operator="notBetween">
      <formula>18</formula>
      <formula>21</formula>
    </cfRule>
  </conditionalFormatting>
  <conditionalFormatting sqref="H169">
    <cfRule type="cellIs" dxfId="4" priority="12" operator="notBetween">
      <formula>18</formula>
      <formula>21</formula>
    </cfRule>
  </conditionalFormatting>
  <conditionalFormatting sqref="H186">
    <cfRule type="cellIs" dxfId="3" priority="13" operator="notBetween">
      <formula>18</formula>
      <formula>21</formula>
    </cfRule>
  </conditionalFormatting>
  <conditionalFormatting sqref="H204">
    <cfRule type="cellIs" dxfId="2" priority="14" operator="notBetween">
      <formula>18</formula>
      <formula>21</formula>
    </cfRule>
  </conditionalFormatting>
  <conditionalFormatting sqref="H222">
    <cfRule type="cellIs" dxfId="1" priority="15" operator="notBetween">
      <formula>18</formula>
      <formula>21</formula>
    </cfRule>
  </conditionalFormatting>
  <conditionalFormatting sqref="H240">
    <cfRule type="cellIs" dxfId="0" priority="16" operator="notBetween">
      <formula>18</formula>
      <formula>21</formula>
    </cfRule>
  </conditionalFormatting>
  <pageMargins left="0.70833333333333304" right="0.70833333333333304" top="0.74791666666666701" bottom="0.74791666666666701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Региональное меню</vt:lpstr>
      <vt:lpstr>'Региональное меню'!Область_печати</vt:lpstr>
    </vt:vector>
  </TitlesOfParts>
  <Company>MacBook Pro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Туганов Виктор Анатольевич</dc:creator>
  <dc:description/>
  <cp:lastModifiedBy>User01</cp:lastModifiedBy>
  <cp:revision>25</cp:revision>
  <cp:lastPrinted>2024-09-08T06:27:24Z</cp:lastPrinted>
  <dcterms:created xsi:type="dcterms:W3CDTF">2020-09-15T06:15:04Z</dcterms:created>
  <dcterms:modified xsi:type="dcterms:W3CDTF">2024-09-08T06:30:42Z</dcterms:modified>
  <dc:language>ru-RU</dc:language>
</cp:coreProperties>
</file>